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ryutkin\2 - Рабочая папка\Закупки\Экспертизы ЕИСЗ 2.0\850-19-24\"/>
    </mc:Choice>
  </mc:AlternateContent>
  <xr:revisionPtr revIDLastSave="0" documentId="13_ncr:1_{AE1D7C60-6306-44DA-BB77-61E7E313C6CC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Шаблон" sheetId="1" r:id="rId1"/>
    <sheet name="data" sheetId="2" state="hidden" r:id="rId2"/>
  </sheets>
  <definedNames>
    <definedName name="_xlnm._FilterDatabase" localSheetId="0" hidden="1">Шаблон!$B$17:$S$18</definedName>
    <definedName name="countries">data!$A$1:$A$256</definedName>
    <definedName name="rep">data!$C$1:$C$2</definedName>
    <definedName name="yes_no">data!$B$1:$B$2</definedName>
  </definedNames>
  <calcPr calcId="191029"/>
</workbook>
</file>

<file path=xl/calcChain.xml><?xml version="1.0" encoding="utf-8"?>
<calcChain xmlns="http://schemas.openxmlformats.org/spreadsheetml/2006/main">
  <c r="P38" i="1" l="1"/>
  <c r="M38" i="1" s="1"/>
  <c r="P39" i="1"/>
  <c r="M39" i="1" s="1"/>
  <c r="P40" i="1"/>
  <c r="M40" i="1" s="1"/>
  <c r="W38" i="1"/>
  <c r="X38" i="1"/>
  <c r="X39" i="1"/>
  <c r="W39" i="1" s="1"/>
  <c r="X40" i="1"/>
  <c r="W40" i="1" s="1"/>
  <c r="L38" i="1"/>
  <c r="L39" i="1"/>
  <c r="L40" i="1"/>
  <c r="X37" i="1" l="1"/>
  <c r="W37" i="1" s="1"/>
  <c r="X36" i="1"/>
  <c r="W36" i="1" s="1"/>
  <c r="X35" i="1"/>
  <c r="W35" i="1" s="1"/>
  <c r="X34" i="1"/>
  <c r="W34" i="1"/>
  <c r="X33" i="1"/>
  <c r="W33" i="1" s="1"/>
  <c r="X32" i="1"/>
  <c r="W32" i="1" s="1"/>
  <c r="X31" i="1"/>
  <c r="W31" i="1" s="1"/>
  <c r="X30" i="1"/>
  <c r="W30" i="1" s="1"/>
  <c r="X29" i="1"/>
  <c r="W29" i="1"/>
  <c r="X28" i="1"/>
  <c r="W28" i="1" s="1"/>
  <c r="X27" i="1"/>
  <c r="W27" i="1" s="1"/>
  <c r="X26" i="1"/>
  <c r="W26" i="1" s="1"/>
  <c r="X25" i="1"/>
  <c r="W25" i="1" s="1"/>
  <c r="X24" i="1"/>
  <c r="W24" i="1" s="1"/>
  <c r="X23" i="1"/>
  <c r="W23" i="1" s="1"/>
  <c r="X22" i="1"/>
  <c r="W22" i="1" s="1"/>
  <c r="X21" i="1"/>
  <c r="W21" i="1" s="1"/>
  <c r="X20" i="1"/>
  <c r="W20" i="1"/>
  <c r="X19" i="1"/>
  <c r="W19" i="1" s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18" i="1"/>
  <c r="X18" i="1"/>
  <c r="L43" i="1" l="1"/>
  <c r="W18" i="1"/>
  <c r="W43" i="1" s="1"/>
  <c r="Q43" i="1" l="1"/>
  <c r="U38" i="1" l="1"/>
  <c r="V38" i="1" s="1"/>
  <c r="U39" i="1"/>
  <c r="V39" i="1" s="1"/>
  <c r="U40" i="1"/>
  <c r="V40" i="1" s="1"/>
  <c r="U36" i="1"/>
  <c r="V36" i="1" s="1"/>
  <c r="U30" i="1"/>
  <c r="V30" i="1" s="1"/>
  <c r="U24" i="1"/>
  <c r="V24" i="1" s="1"/>
  <c r="U28" i="1"/>
  <c r="V28" i="1" s="1"/>
  <c r="U33" i="1"/>
  <c r="V33" i="1" s="1"/>
  <c r="U21" i="1"/>
  <c r="V21" i="1" s="1"/>
  <c r="U35" i="1"/>
  <c r="V35" i="1" s="1"/>
  <c r="U29" i="1"/>
  <c r="V29" i="1" s="1"/>
  <c r="U23" i="1"/>
  <c r="V23" i="1" s="1"/>
  <c r="U34" i="1"/>
  <c r="V34" i="1" s="1"/>
  <c r="U22" i="1"/>
  <c r="V22" i="1" s="1"/>
  <c r="U27" i="1"/>
  <c r="V27" i="1" s="1"/>
  <c r="U32" i="1"/>
  <c r="V32" i="1" s="1"/>
  <c r="U26" i="1"/>
  <c r="V26" i="1" s="1"/>
  <c r="U20" i="1"/>
  <c r="V20" i="1" s="1"/>
  <c r="U37" i="1"/>
  <c r="V37" i="1" s="1"/>
  <c r="U31" i="1"/>
  <c r="V31" i="1" s="1"/>
  <c r="U25" i="1"/>
  <c r="V25" i="1" s="1"/>
  <c r="U19" i="1"/>
  <c r="V19" i="1" s="1"/>
  <c r="U18" i="1"/>
  <c r="V18" i="1" s="1"/>
  <c r="R45" i="1" l="1"/>
  <c r="P35" i="1"/>
  <c r="M35" i="1" s="1"/>
  <c r="P26" i="1"/>
  <c r="M26" i="1" s="1"/>
  <c r="P37" i="1"/>
  <c r="M37" i="1" s="1"/>
  <c r="P19" i="1"/>
  <c r="M19" i="1" s="1"/>
  <c r="P30" i="1"/>
  <c r="M30" i="1" s="1"/>
  <c r="P21" i="1"/>
  <c r="M21" i="1" s="1"/>
  <c r="P22" i="1"/>
  <c r="M22" i="1" s="1"/>
  <c r="P32" i="1"/>
  <c r="M32" i="1" s="1"/>
  <c r="P23" i="1"/>
  <c r="M23" i="1" s="1"/>
  <c r="P31" i="1"/>
  <c r="M31" i="1" s="1"/>
  <c r="P36" i="1"/>
  <c r="M36" i="1" s="1"/>
  <c r="P27" i="1"/>
  <c r="M27" i="1" s="1"/>
  <c r="P34" i="1"/>
  <c r="M34" i="1" s="1"/>
  <c r="P29" i="1"/>
  <c r="M29" i="1" s="1"/>
  <c r="P25" i="1"/>
  <c r="M25" i="1" s="1"/>
  <c r="P20" i="1"/>
  <c r="M20" i="1" s="1"/>
  <c r="P33" i="1"/>
  <c r="M33" i="1" s="1"/>
  <c r="P24" i="1"/>
  <c r="M24" i="1" s="1"/>
  <c r="P28" i="1"/>
  <c r="M28" i="1" s="1"/>
  <c r="P18" i="1"/>
  <c r="M18" i="1" s="1"/>
  <c r="R48" i="1" l="1"/>
  <c r="S48" i="1" s="1"/>
  <c r="T48" i="1" s="1"/>
  <c r="R46" i="1"/>
  <c r="R47" i="1" l="1"/>
  <c r="S47" i="1" s="1"/>
  <c r="T47" i="1" s="1"/>
  <c r="S46" i="1"/>
  <c r="T46" i="1" s="1"/>
</calcChain>
</file>

<file path=xl/sharedStrings.xml><?xml version="1.0" encoding="utf-8"?>
<sst xmlns="http://schemas.openxmlformats.org/spreadsheetml/2006/main" count="524" uniqueCount="364">
  <si>
    <t>223.1</t>
  </si>
  <si>
    <t>Спецификация (Коммерческое предложение на поставку товаров, работ, услуг)</t>
  </si>
  <si>
    <t>Название закупки</t>
  </si>
  <si>
    <t>Бланочная продукция</t>
  </si>
  <si>
    <t>Внимание!!!  Обязательно прочитайте инструкцию по заполнению в конце таблицы.</t>
  </si>
  <si>
    <t>Лот</t>
  </si>
  <si>
    <t>Год поставки</t>
  </si>
  <si>
    <t>Предложение от (наименование участника)</t>
  </si>
  <si>
    <t>Номер предложения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</si>
  <si>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</si>
  <si>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</si>
  <si>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</si>
  <si>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</si>
  <si>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</si>
  <si>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</si>
  <si>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</si>
  <si>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</si>
  <si>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</si>
  <si>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</si>
  <si>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</si>
  <si>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</si>
  <si>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</si>
  <si>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</si>
  <si>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</si>
  <si>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</si>
  <si>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Реестр РЭП (ПО)</t>
  </si>
  <si>
    <t>№ записи в Реестре РЭП (ПО)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</si>
  <si>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</si>
  <si>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</si>
  <si>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</si>
  <si>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</si>
  <si>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</si>
  <si>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</si>
  <si>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</si>
  <si>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</si>
  <si>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</si>
  <si>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</si>
  <si>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</si>
  <si>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</si>
  <si>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</si>
  <si>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</si>
  <si>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</si>
  <si>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</si>
  <si>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</si>
  <si>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</si>
  <si>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</si>
  <si>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</si>
  <si>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</si>
  <si>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</si>
  <si>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</si>
  <si>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</si>
  <si>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</si>
  <si>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</si>
  <si>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</si>
  <si>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Петербургская сбытовая компания-&gt;Петербургская сбытовая компания</t>
  </si>
  <si>
    <t>Российская Федерация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</si>
  <si>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</si>
  <si>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</si>
  <si>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</si>
  <si>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</si>
  <si>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</si>
  <si>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</si>
  <si>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РФ/Импорт/РЭП(ПО)</t>
  </si>
  <si>
    <t>Общая стоимость товаров, работ, услуг РФ/ДНР/ЛНР/ЕАЭС с учетом коэффициента изменения начальной (максимальной) цены:</t>
  </si>
  <si>
    <r>
      <t xml:space="preserve">Общая стоимость </t>
    </r>
    <r>
      <rPr>
        <b/>
        <u/>
        <sz val="11"/>
        <color indexed="8"/>
        <rFont val="Arial Cyr"/>
      </rPr>
      <t>товаров, работ, услуг иностранного происхождения</t>
    </r>
    <r>
      <rPr>
        <b/>
        <sz val="11"/>
        <color indexed="8"/>
        <rFont val="Arial CYR"/>
      </rPr>
      <t xml:space="preserve"> с учетом коэффициента изменения начальной (максимальной) цены:</t>
    </r>
  </si>
  <si>
    <t>Общая стоимость товаров из единого реестра радиоэлектронной продукции и (или) реестра программ для электронных вычислительных машин и баз данных , с учетом коэффициента изменения начальной (максимальной) цены: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</si>
  <si>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</si>
  <si>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</si>
  <si>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</si>
  <si>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Поля: "Наименование изготовителя (предложение участника)", "Страна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</si>
  <si>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</si>
  <si>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</si>
  <si>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</si>
  <si>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</si>
  <si>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</si>
  <si>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Столбцы </t>
    </r>
    <r>
      <rPr>
        <b/>
        <sz val="12"/>
        <color indexed="56"/>
        <rFont val="Arial"/>
        <family val="2"/>
        <charset val="204"/>
      </rPr>
      <t>"Страна происхождения товара(предложение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</si>
  <si>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9.1) Если в результате расчета уровня локализации, в соответствии с Методикой "Расчет уровня локализации товаров, работ, услуг", "Уровень локализации" равен 1, данный уровень проставляется в соответствующий столбец, а в столбце "Страна происхождения товара (предложение участника)" автоматически проставляется страна "Российская Федерация". Если в результате расчета "Уровень локализации" составил менее 1, то в столбце "Страна происхождения товара (предложение участника)" участнику необходимо в ручном режиме выбрать страну из выпадающего списка.</t>
  </si>
  <si>
    <r>
      <t xml:space="preserve">9.2) В случае если первоначально заполняется (выбирается из выпадающего списка), столбец "Страна происхождения товара (предложение участника)" 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indexed="1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услуг.</t>
    </r>
  </si>
  <si>
    <t>9.3) Обращаем Ваше внимание на то, что в случае очищения значений обоих полей "Страна происхождения товара (предложение участника)", "Уровень локализации" автоматическое заполнение ячеек перестает функционировать и пустые ячейки "Уровень локализации", "Страна происхождения товара (предложение участника)" Участнику необходимо будет заполнить вручную"</t>
  </si>
  <si>
    <t>10)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</si>
  <si>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Столбец "№ записи в Реестре РЭП (ПО)", необходим для заполнения, для принятия решения о применении Преференций, в случае если такое требование указано в Извещении Закупочной документации. При не заполнении любой ячейки данного столбца, а также указание не действительного порядкового номера в реестре размещенном на официальном сайте Минпромторга/Минцифры России, будет считаться, что продукция не включена в единый реестр российской радиоэлектронной продукции и (или) в единый реестр российских программ для электронных вычислительных машин и баз данных (в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систем».
В столбце "Реестр РЭП (ПО)" участник выбирает из списка реестр,  к которому относится номер реестровой/регистрационной записи: РЭП (в случае если предлагаемый товар включен в единый реестр российской радиоэлектронной продукции)  и (или) ПО,  (в случае 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систем). 
В столбце "№ записи в реестре РЭП (ПО)" участник указывает номер реестровой/регистрационной записи в формате реестра, в который  включён предлагаемый товар.</t>
  </si>
  <si>
    <t>12) В состав заявки должна быть приложена электронная версия Спецификации (Коммерческое предложение).</t>
  </si>
  <si>
    <t>Да</t>
  </si>
  <si>
    <t>РЭП</t>
  </si>
  <si>
    <t>Андорра</t>
  </si>
  <si>
    <t>ПО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</si>
  <si>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</si>
  <si>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</si>
  <si>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</si>
  <si>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</si>
  <si>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</si>
  <si>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</si>
  <si>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</si>
  <si>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</si>
  <si>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</si>
  <si>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</si>
  <si>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</si>
  <si>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</si>
  <si>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</si>
  <si>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</si>
  <si>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</si>
  <si>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</si>
  <si>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</si>
  <si>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</si>
  <si>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</si>
  <si>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</si>
  <si>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</si>
  <si>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</si>
  <si>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</si>
  <si>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</si>
  <si>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</si>
  <si>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</si>
  <si>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</si>
  <si>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</si>
  <si>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</si>
  <si>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</si>
  <si>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</si>
  <si>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</si>
  <si>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</si>
  <si>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</si>
  <si>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</si>
  <si>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</si>
  <si>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</si>
  <si>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</si>
  <si>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</si>
  <si>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</si>
  <si>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</si>
  <si>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</si>
  <si>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</si>
  <si>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</si>
  <si>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</si>
  <si>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</si>
  <si>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</si>
  <si>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</si>
  <si>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</si>
  <si>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</si>
  <si>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</si>
  <si>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</si>
  <si>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</si>
  <si>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</si>
  <si>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</si>
  <si>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</si>
  <si>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</si>
  <si>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</si>
  <si>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</si>
  <si>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</si>
  <si>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</si>
  <si>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</si>
  <si>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</si>
  <si>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</si>
  <si>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</si>
  <si>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</si>
  <si>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</si>
  <si>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</si>
  <si>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</si>
  <si>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</si>
  <si>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</si>
  <si>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</si>
  <si>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</si>
  <si>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</si>
  <si>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</si>
  <si>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</si>
  <si>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</si>
  <si>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</si>
  <si>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</si>
  <si>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</si>
  <si>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</si>
  <si>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</si>
  <si>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</si>
  <si>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</si>
  <si>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</si>
  <si>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</si>
  <si>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</si>
  <si>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</si>
  <si>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</si>
  <si>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</si>
  <si>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</si>
  <si>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</si>
  <si>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</si>
  <si>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</si>
  <si>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</si>
  <si>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</si>
  <si>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</si>
  <si>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</si>
  <si>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</si>
  <si>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</si>
  <si>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</si>
  <si>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</si>
  <si>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</si>
  <si>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</si>
  <si>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</si>
  <si>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</si>
  <si>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</si>
  <si>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</si>
  <si>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</si>
  <si>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</si>
  <si>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</si>
  <si>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</si>
  <si>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</si>
  <si>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</si>
  <si>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</si>
  <si>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</si>
  <si>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</si>
  <si>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</si>
  <si>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</si>
  <si>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</si>
  <si>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</si>
  <si>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</si>
  <si>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</si>
  <si>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</si>
  <si>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</si>
  <si>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</si>
  <si>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</si>
  <si>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</si>
  <si>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</si>
  <si>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</si>
  <si>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</si>
  <si>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</si>
  <si>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</si>
  <si>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</si>
  <si>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</si>
  <si>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</si>
  <si>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</si>
  <si>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</si>
  <si>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</si>
  <si>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</si>
  <si>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</si>
  <si>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</si>
  <si>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</si>
  <si>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</si>
  <si>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</si>
  <si>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</si>
  <si>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</si>
  <si>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</si>
  <si>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</si>
  <si>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</si>
  <si>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</si>
  <si>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</si>
  <si>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</si>
  <si>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</si>
  <si>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</si>
  <si>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</si>
  <si>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</si>
  <si>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</si>
  <si>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</si>
  <si>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</si>
  <si>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</si>
  <si>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</si>
  <si>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</si>
  <si>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</si>
  <si>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</si>
  <si>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</si>
  <si>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</si>
  <si>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</si>
  <si>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</si>
  <si>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</si>
  <si>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</si>
  <si>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</si>
  <si>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</si>
  <si>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</si>
  <si>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</si>
  <si>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</si>
  <si>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</si>
  <si>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</si>
  <si>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</si>
  <si>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</si>
  <si>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</si>
  <si>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</si>
  <si>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</si>
  <si>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</si>
  <si>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</si>
  <si>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</si>
  <si>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</si>
  <si>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</si>
  <si>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</si>
  <si>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</si>
  <si>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</si>
  <si>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</si>
  <si>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</si>
  <si>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</si>
  <si>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</si>
  <si>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</si>
  <si>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</si>
  <si>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</si>
  <si>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</si>
  <si>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</si>
  <si>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</si>
  <si>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</si>
  <si>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</si>
  <si>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</si>
  <si>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</si>
  <si>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</si>
  <si>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</si>
  <si>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</si>
  <si>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</si>
  <si>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</si>
  <si>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</si>
  <si>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</si>
  <si>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</si>
  <si>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</si>
  <si>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</si>
  <si>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</si>
  <si>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</si>
  <si>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</si>
  <si>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</si>
  <si>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</si>
  <si>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</si>
  <si>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</si>
  <si>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</si>
  <si>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</si>
  <si>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</si>
  <si>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</si>
  <si>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</si>
  <si>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</si>
  <si>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</si>
  <si>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</si>
  <si>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</si>
  <si>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</si>
  <si>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</si>
  <si>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</si>
  <si>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</si>
  <si>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</si>
  <si>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</si>
  <si>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</si>
  <si>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</si>
  <si>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</si>
  <si>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</si>
  <si>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</si>
  <si>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</si>
  <si>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</si>
  <si>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</si>
  <si>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</si>
  <si>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</si>
  <si>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</si>
  <si>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</si>
  <si>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</si>
  <si>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</si>
  <si>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</si>
  <si>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</si>
  <si>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Бланк самокопирующийся А3,номерной, четырехслойный  (белый - жёлтый - зелёный - голубой), по определённой форме (склейка покомплектно в пачке по 500 комплектов), 1+0 . Форма может меняться. Бланк с логотипом. Цвета в соответствии с Бренд Буком</t>
  </si>
  <si>
    <t>Бланк самокопирующийся А4,номерной, трёхслойный  (белый - голубой - зелёный), 1+0, по определенной форме (склейка покомплектно в пачке по 500 комплектов.)
Форма может меняться. Бланк с логотипом. Цвета в соответствии с Бренд Буком</t>
  </si>
  <si>
    <t>Бланк Карточка учета договоров (формат 70х100мм, бумага мелованная матовая 300 г/кв.м., цветность 1+0 (черн.), упаковка пачками по 1000 шт.</t>
  </si>
  <si>
    <t>Бланк Карточка учета на плановую замену счётчиков (формат 105х150мм, бумага мелованная матовая 300 г/кв.м., цветность 1+0 (черн.), упаковка пачками по 1000 шт.</t>
  </si>
  <si>
    <t>Бланк Личный листок  по учёту кадров (формат А3, бумага мелованная матовая 300 г/кв.м., цветность 1+1 (черн.), с биговкой,упаковка пачками по 1000 шт.</t>
  </si>
  <si>
    <t>Бланк Лицевой счёт   (формат А3, бумага  ватман белый 200 г/кв.м., цветность 1+0 (черн.),с биговкой, упаковка пачками по 1000 шт.</t>
  </si>
  <si>
    <t>Бланк формат А4, бумага офсетная 80 г/кв.м., цветность 1+0 (черн.), упаковка пачками по 200 шт.)</t>
  </si>
  <si>
    <t>Временный пропуск, бумага  ватман 250 г/кв.м, формат А4, размер каждого бланка пропуска 49 х 81 мм без нумерации, количество бланков на одном листе А4 - 10 шт.</t>
  </si>
  <si>
    <t>Удостоверение  уполномоченному, картон, ватман 250 г/кв.м, формат А4, размер каждого бланка разворота удостоверения: 57 х 189 мм без нумерации количество бланков на одном листе А4 - 4шт. Бланк с логотипом. Цвета в соответствии с Бренд Буком</t>
  </si>
  <si>
    <t>Вкладыши в пропуск, офсет 80 г, формат А4. Размер каждого бланка пропуска 49 х 81 мм без нумерации, количество бланков на одном листе А4 - 4 шт. Бланк с логотипом. Цвета в соответствии с Бренд Буком</t>
  </si>
  <si>
    <t>Визитка по индивидуальному заказу с учетом дизайна  50 х 90мм,  в соответствующей бренд буку цветовой палитре, картон белый гладкий авантаж 300гр, печать 1+0, тиснение конгрев, тираж по 100 шт. в упаковке</t>
  </si>
  <si>
    <t>Блок сменный именной для записей с логотипом 10,5 х 14,5см 100 х 140мм, 1+0. Плотность 80г/кв.м, логотип ч/б, термосклейка, блок (шт.) - 100 листов</t>
  </si>
  <si>
    <t>Журнал учёта ,формат А4, бумага офсет 80г, цветность 1+1, лист альбомный,  52 листа, обложка картон мелованный с 2-х сторон  250г/м2 , печать на обложке 1+1, биговка, шитьё журнала на 2 скобы</t>
  </si>
  <si>
    <r>
      <rPr>
        <b/>
        <sz val="10"/>
        <rFont val="Arial Cyr"/>
        <charset val="204"/>
      </rPr>
      <t>Приложение №18.</t>
    </r>
    <r>
      <rPr>
        <sz val="10"/>
        <rFont val="Arial Cyr"/>
      </rPr>
      <t xml:space="preserve"> Акт о несанкционированном вмешательстве или подключении. Формат А3 (информация должна располагаться на одном листе формата А3 альбомной ориентации), самокопирующийся в 2-х экземплярах, номерной, упаковка пачками по 500 шт. с указанием интервала номеров. Без логотипа</t>
    </r>
  </si>
  <si>
    <r>
      <rPr>
        <b/>
        <sz val="10"/>
        <rFont val="Arial Cyr"/>
        <charset val="204"/>
      </rPr>
      <t>Приложение №6.</t>
    </r>
    <r>
      <rPr>
        <sz val="10"/>
        <rFont val="Arial Cyr"/>
      </rPr>
      <t xml:space="preserve"> Акт ввода прибора учета в эксплуатацию (г. Санкт-Петербург) для бытовых потребителей. Формат А5, самокопирующийся в 2-х экземплярах, без №, упаковка пачками по 500 шт. Без логотипа</t>
    </r>
  </si>
  <si>
    <r>
      <rPr>
        <b/>
        <sz val="10"/>
        <rFont val="Arial Cyr"/>
        <charset val="204"/>
      </rPr>
      <t xml:space="preserve">Приложение №1. </t>
    </r>
    <r>
      <rPr>
        <sz val="10"/>
        <rFont val="Arial Cyr"/>
      </rPr>
      <t>Акт о выявлении несанкционированного подключения или вмешательства в работу ПУ (быт.).
Формат А3 (информация должна располагаться на одном листе формата А3 альбомной ориентации), самокопирующийся в 2-х экземплярах, номерной, упаковка пачками по 500 шт. с указанием интервала номеров</t>
    </r>
  </si>
  <si>
    <r>
      <rPr>
        <b/>
        <sz val="10"/>
        <rFont val="Arial Cyr"/>
        <charset val="204"/>
      </rPr>
      <t>Приложение №17</t>
    </r>
    <r>
      <rPr>
        <sz val="10"/>
        <rFont val="Arial Cyr"/>
      </rPr>
      <t>. Акт о введении (отмене) ограничения.
Формат А3 (информация должна располагаться на одном листе формата А3 альбомной ориентации), тройной самокопирующийся бланк без №, упаковка пачками по 500 шт. Без логотипа</t>
    </r>
  </si>
  <si>
    <r>
      <rPr>
        <b/>
        <sz val="10"/>
        <rFont val="Arial Cyr"/>
        <charset val="204"/>
      </rPr>
      <t xml:space="preserve">Приложение №9. </t>
    </r>
    <r>
      <rPr>
        <sz val="10"/>
        <rFont val="Arial Cyr"/>
      </rPr>
      <t>Акт о недопуске к ПУ АО ПСК.
Формат А4, самокопирующийся в 3-х экземплярах, без №, упаковка пачками по 500 шт. Без логотипа</t>
    </r>
  </si>
  <si>
    <r>
      <rPr>
        <b/>
        <sz val="10"/>
        <rFont val="Arial Cyr"/>
        <charset val="204"/>
      </rPr>
      <t>Приложение №2.</t>
    </r>
    <r>
      <rPr>
        <sz val="10"/>
        <rFont val="Arial Cyr"/>
      </rPr>
      <t xml:space="preserve"> Акт о необеспечении доступа к ЭПУ.
Формат А3 (информация должна располагаться на одном листе формата А3 альбомной ориентации), самокопирующийся в 3-х экземплярах, без №, упаковка пачками по 500 шт. С логотипом</t>
    </r>
  </si>
  <si>
    <r>
      <rPr>
        <b/>
        <sz val="10"/>
        <rFont val="Arial Cyr"/>
        <charset val="204"/>
      </rPr>
      <t>Приложение №10.</t>
    </r>
    <r>
      <rPr>
        <sz val="10"/>
        <rFont val="Arial Cyr"/>
      </rPr>
      <t xml:space="preserve"> Акт о неучтенном (безучетном) потреблении электроэнергии. Формат А3 (информация должна располагаться на одном листе формата А3 альбомной ориентации), самокопирующийся в 2-х экземплярах, номерной, с указанием интервала номеров</t>
    </r>
  </si>
  <si>
    <r>
      <rPr>
        <b/>
        <sz val="10"/>
        <rFont val="Arial Cyr"/>
        <charset val="204"/>
      </rPr>
      <t xml:space="preserve">Акт проверки введенного приостановления предоставления коммунальной услуги по электроснабжению. </t>
    </r>
    <r>
      <rPr>
        <sz val="10"/>
        <rFont val="Arial Cyr"/>
      </rPr>
      <t>Формат А4, самокопирующийся в 2-х экземплярах, без №, склейка по верхнему краю, упаковка пачками по 500 шт. С логотипом</t>
    </r>
  </si>
  <si>
    <r>
      <rPr>
        <b/>
        <sz val="10"/>
        <rFont val="Arial Cyr"/>
        <charset val="204"/>
      </rPr>
      <t xml:space="preserve">Акт о приостановлении предоставления коммунальной услуги по электроснабжению. </t>
    </r>
    <r>
      <rPr>
        <sz val="10"/>
        <rFont val="Arial Cyr"/>
      </rPr>
      <t>Формат А4, самокопирующийся в 3-х экземплярах, без №, упаковать в пачки по 500 шт. С логотипом</t>
    </r>
  </si>
  <si>
    <r>
      <rPr>
        <b/>
        <sz val="10"/>
        <rFont val="Arial Cyr"/>
        <charset val="204"/>
      </rPr>
      <t>Акт о возобновлении предоставления коммунальной услуги по электроснабжению.</t>
    </r>
    <r>
      <rPr>
        <sz val="10"/>
        <rFont val="Arial Cyr"/>
      </rPr>
      <t xml:space="preserve"> Формат А4, самокопирующийся в 3-х экземплярах, без №, упаковать в пачки по 500 шт. С логотипом</t>
    </r>
  </si>
  <si>
    <t>Штука</t>
  </si>
  <si>
    <t>850.24.00006 Бланочная продукция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</si>
</sst>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#,##0.00#"/>
    <numFmt numFmtId="165" formatCode="m/d/yyyy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 Cyr"/>
    </font>
    <font>
      <sz val="10"/>
      <color indexed="9"/>
      <name val="Arial Cyr"/>
    </font>
    <font>
      <b/>
      <sz val="14"/>
      <color indexed="8"/>
      <name val="Arial CYR"/>
    </font>
    <font>
      <b/>
      <sz val="11"/>
      <color indexed="8"/>
      <name val="Arial CYR"/>
    </font>
    <font>
      <b/>
      <sz val="14"/>
      <color indexed="10"/>
      <name val="Arial CYR"/>
    </font>
    <font>
      <sz val="8"/>
      <name val="Arial CYR"/>
    </font>
    <font>
      <b/>
      <sz val="11"/>
      <name val="Arial Cyr"/>
    </font>
    <font>
      <b/>
      <u/>
      <sz val="12"/>
      <color indexed="56"/>
      <name val="Arial"/>
      <family val="2"/>
      <charset val="204"/>
    </font>
    <font>
      <sz val="12"/>
      <color indexed="10"/>
      <name val="Arial"/>
      <family val="2"/>
      <charset val="204"/>
    </font>
    <font>
      <sz val="12"/>
      <color indexed="56"/>
      <name val="Arial"/>
      <family val="2"/>
      <charset val="204"/>
    </font>
    <font>
      <b/>
      <sz val="12"/>
      <color indexed="10"/>
      <name val="Arial"/>
      <family val="2"/>
      <charset val="204"/>
    </font>
    <font>
      <b/>
      <u/>
      <sz val="11"/>
      <color indexed="8"/>
      <name val="Arial Cyr"/>
    </font>
    <font>
      <b/>
      <sz val="12"/>
      <color indexed="56"/>
      <name val="Arial"/>
      <family val="2"/>
      <charset val="204"/>
    </font>
    <font>
      <u/>
      <sz val="12"/>
      <color indexed="56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AEEF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2">
    <xf numFmtId="0" fontId="0" fillId="0" borderId="0" xfId="0"/>
    <xf numFmtId="0" fontId="18" fillId="0" borderId="0" xfId="0" applyNumberFormat="1" applyFont="1" applyAlignment="1" applyProtection="1"/>
    <xf numFmtId="0" fontId="19" fillId="33" borderId="0" xfId="0" applyNumberFormat="1" applyFont="1" applyFill="1" applyAlignment="1" applyProtection="1"/>
    <xf numFmtId="0" fontId="21" fillId="33" borderId="0" xfId="0" applyNumberFormat="1" applyFont="1" applyFill="1" applyAlignment="1" applyProtection="1">
      <protection hidden="1"/>
    </xf>
    <xf numFmtId="0" fontId="23" fillId="33" borderId="0" xfId="0" applyNumberFormat="1" applyFont="1" applyFill="1" applyAlignment="1" applyProtection="1">
      <alignment horizontal="left" vertical="center" wrapText="1"/>
    </xf>
    <xf numFmtId="0" fontId="23" fillId="33" borderId="0" xfId="0" applyNumberFormat="1" applyFont="1" applyFill="1" applyAlignment="1" applyProtection="1"/>
    <xf numFmtId="0" fontId="23" fillId="33" borderId="0" xfId="0" applyNumberFormat="1" applyFont="1" applyFill="1" applyAlignment="1" applyProtection="1">
      <alignment horizontal="left" vertical="center"/>
    </xf>
    <xf numFmtId="1" fontId="23" fillId="33" borderId="0" xfId="0" applyNumberFormat="1" applyFont="1" applyFill="1" applyAlignment="1" applyProtection="1">
      <alignment horizontal="left" vertical="center"/>
      <protection locked="0"/>
    </xf>
    <xf numFmtId="4" fontId="20" fillId="0" borderId="21" xfId="0" applyNumberFormat="1" applyFont="1" applyFill="1" applyBorder="1" applyAlignment="1" applyProtection="1">
      <alignment wrapText="1"/>
      <protection locked="0"/>
    </xf>
    <xf numFmtId="0" fontId="23" fillId="34" borderId="21" xfId="0" applyNumberFormat="1" applyFont="1" applyFill="1" applyBorder="1" applyAlignment="1" applyProtection="1">
      <alignment horizontal="center" wrapText="1"/>
    </xf>
    <xf numFmtId="0" fontId="23" fillId="34" borderId="21" xfId="0" applyNumberFormat="1" applyFont="1" applyFill="1" applyBorder="1" applyAlignment="1" applyProtection="1">
      <alignment horizontal="center"/>
    </xf>
    <xf numFmtId="0" fontId="25" fillId="38" borderId="0" xfId="0" applyNumberFormat="1" applyFont="1" applyFill="1" applyAlignment="1" applyProtection="1">
      <alignment horizontal="center" wrapText="1"/>
    </xf>
    <xf numFmtId="0" fontId="23" fillId="38" borderId="17" xfId="0" applyNumberFormat="1" applyFont="1" applyFill="1" applyBorder="1" applyAlignment="1" applyProtection="1">
      <alignment horizontal="center" wrapText="1"/>
    </xf>
    <xf numFmtId="0" fontId="26" fillId="38" borderId="17" xfId="0" applyNumberFormat="1" applyFont="1" applyFill="1" applyBorder="1" applyAlignment="1" applyProtection="1">
      <alignment horizontal="center" wrapText="1"/>
    </xf>
    <xf numFmtId="0" fontId="26" fillId="38" borderId="17" xfId="0" applyNumberFormat="1" applyFont="1" applyFill="1" applyBorder="1" applyAlignment="1" applyProtection="1">
      <alignment horizontal="center" vertical="center" wrapText="1"/>
    </xf>
    <xf numFmtId="0" fontId="20" fillId="35" borderId="21" xfId="0" applyNumberFormat="1" applyFont="1" applyFill="1" applyBorder="1" applyAlignment="1" applyProtection="1">
      <alignment wrapText="1"/>
    </xf>
    <xf numFmtId="4" fontId="20" fillId="35" borderId="21" xfId="0" applyNumberFormat="1" applyFont="1" applyFill="1" applyBorder="1" applyAlignment="1" applyProtection="1">
      <alignment wrapText="1"/>
    </xf>
    <xf numFmtId="164" fontId="20" fillId="35" borderId="21" xfId="0" applyNumberFormat="1" applyFont="1" applyFill="1" applyBorder="1" applyAlignment="1" applyProtection="1"/>
    <xf numFmtId="0" fontId="20" fillId="33" borderId="0" xfId="0" applyNumberFormat="1" applyFont="1" applyFill="1" applyAlignment="1" applyProtection="1">
      <alignment horizontal="center"/>
    </xf>
    <xf numFmtId="0" fontId="26" fillId="33" borderId="0" xfId="0" applyNumberFormat="1" applyFont="1" applyFill="1" applyAlignment="1" applyProtection="1">
      <alignment horizontal="right"/>
    </xf>
    <xf numFmtId="0" fontId="20" fillId="33" borderId="0" xfId="0" applyNumberFormat="1" applyFont="1" applyFill="1" applyAlignment="1" applyProtection="1">
      <alignment horizontal="left"/>
    </xf>
    <xf numFmtId="43" fontId="26" fillId="35" borderId="21" xfId="0" applyNumberFormat="1" applyFont="1" applyFill="1" applyBorder="1" applyAlignment="1" applyProtection="1">
      <alignment horizontal="right"/>
      <protection hidden="1"/>
    </xf>
    <xf numFmtId="0" fontId="27" fillId="33" borderId="0" xfId="0" applyNumberFormat="1" applyFont="1" applyFill="1" applyAlignment="1" applyProtection="1">
      <alignment vertical="center"/>
    </xf>
    <xf numFmtId="4" fontId="20" fillId="0" borderId="0" xfId="0" applyNumberFormat="1" applyFont="1" applyFill="1" applyBorder="1" applyAlignment="1" applyProtection="1">
      <alignment wrapText="1"/>
      <protection locked="0"/>
    </xf>
    <xf numFmtId="4" fontId="20" fillId="35" borderId="0" xfId="0" applyNumberFormat="1" applyFont="1" applyFill="1" applyBorder="1" applyAlignment="1" applyProtection="1">
      <alignment wrapText="1"/>
    </xf>
    <xf numFmtId="43" fontId="26" fillId="35" borderId="21" xfId="0" applyNumberFormat="1" applyFont="1" applyFill="1" applyBorder="1" applyAlignment="1" applyProtection="1">
      <protection hidden="1"/>
    </xf>
    <xf numFmtId="9" fontId="26" fillId="35" borderId="21" xfId="0" applyNumberFormat="1" applyFont="1" applyFill="1" applyBorder="1" applyAlignment="1" applyProtection="1">
      <alignment horizontal="center"/>
    </xf>
    <xf numFmtId="0" fontId="26" fillId="35" borderId="21" xfId="0" applyNumberFormat="1" applyFont="1" applyFill="1" applyBorder="1" applyAlignment="1" applyProtection="1">
      <alignment horizontal="center"/>
      <protection hidden="1"/>
    </xf>
    <xf numFmtId="0" fontId="29" fillId="33" borderId="25" xfId="0" applyNumberFormat="1" applyFont="1" applyFill="1" applyBorder="1" applyAlignment="1" applyProtection="1">
      <alignment horizontal="left" vertical="center" wrapText="1"/>
    </xf>
    <xf numFmtId="0" fontId="29" fillId="33" borderId="0" xfId="0" applyNumberFormat="1" applyFont="1" applyFill="1" applyBorder="1" applyAlignment="1" applyProtection="1">
      <alignment horizontal="left" vertical="center" wrapText="1"/>
    </xf>
    <xf numFmtId="0" fontId="29" fillId="0" borderId="25" xfId="0" applyNumberFormat="1" applyFont="1" applyFill="1" applyBorder="1" applyAlignment="1" applyProtection="1">
      <alignment horizontal="left" vertical="center" wrapText="1"/>
    </xf>
    <xf numFmtId="0" fontId="29" fillId="0" borderId="0" xfId="0" applyNumberFormat="1" applyFont="1" applyFill="1" applyBorder="1" applyAlignment="1" applyProtection="1">
      <alignment horizontal="left" vertical="center" wrapText="1"/>
    </xf>
    <xf numFmtId="0" fontId="26" fillId="33" borderId="0" xfId="0" applyNumberFormat="1" applyFont="1" applyFill="1" applyAlignment="1" applyProtection="1">
      <alignment horizontal="right"/>
    </xf>
    <xf numFmtId="43" fontId="26" fillId="35" borderId="22" xfId="0" applyNumberFormat="1" applyFont="1" applyFill="1" applyBorder="1" applyAlignment="1" applyProtection="1">
      <alignment horizontal="right"/>
      <protection hidden="1"/>
    </xf>
    <xf numFmtId="43" fontId="26" fillId="35" borderId="24" xfId="0" applyNumberFormat="1" applyFont="1" applyFill="1" applyBorder="1" applyAlignment="1" applyProtection="1">
      <alignment horizontal="right"/>
      <protection hidden="1"/>
    </xf>
    <xf numFmtId="43" fontId="26" fillId="35" borderId="23" xfId="0" applyNumberFormat="1" applyFont="1" applyFill="1" applyBorder="1" applyAlignment="1" applyProtection="1">
      <alignment horizontal="right"/>
      <protection hidden="1"/>
    </xf>
    <xf numFmtId="43" fontId="23" fillId="35" borderId="22" xfId="0" applyNumberFormat="1" applyFont="1" applyFill="1" applyBorder="1" applyAlignment="1" applyProtection="1">
      <alignment horizontal="right"/>
      <protection hidden="1"/>
    </xf>
    <xf numFmtId="43" fontId="23" fillId="35" borderId="24" xfId="0" applyNumberFormat="1" applyFont="1" applyFill="1" applyBorder="1" applyAlignment="1" applyProtection="1">
      <alignment horizontal="right"/>
      <protection hidden="1"/>
    </xf>
    <xf numFmtId="43" fontId="23" fillId="35" borderId="23" xfId="0" applyNumberFormat="1" applyFont="1" applyFill="1" applyBorder="1" applyAlignment="1" applyProtection="1">
      <alignment horizontal="right"/>
      <protection hidden="1"/>
    </xf>
    <xf numFmtId="0" fontId="28" fillId="33" borderId="0" xfId="0" applyNumberFormat="1" applyFont="1" applyFill="1" applyAlignment="1" applyProtection="1">
      <alignment horizontal="left" vertical="center" wrapText="1"/>
    </xf>
    <xf numFmtId="0" fontId="30" fillId="33" borderId="25" xfId="0" applyNumberFormat="1" applyFont="1" applyFill="1" applyBorder="1" applyAlignment="1" applyProtection="1">
      <alignment horizontal="left" vertical="center" wrapText="1"/>
    </xf>
    <xf numFmtId="0" fontId="30" fillId="33" borderId="0" xfId="0" applyNumberFormat="1" applyFont="1" applyFill="1" applyBorder="1" applyAlignment="1" applyProtection="1">
      <alignment horizontal="left" vertical="center" wrapText="1"/>
    </xf>
    <xf numFmtId="0" fontId="23" fillId="34" borderId="18" xfId="0" applyNumberFormat="1" applyFont="1" applyFill="1" applyBorder="1" applyAlignment="1" applyProtection="1">
      <alignment horizontal="center"/>
    </xf>
    <xf numFmtId="0" fontId="23" fillId="34" borderId="20" xfId="0" applyNumberFormat="1" applyFont="1" applyFill="1" applyBorder="1" applyAlignment="1" applyProtection="1">
      <alignment horizontal="center"/>
    </xf>
    <xf numFmtId="0" fontId="23" fillId="34" borderId="19" xfId="0" applyNumberFormat="1" applyFont="1" applyFill="1" applyBorder="1" applyAlignment="1" applyProtection="1">
      <alignment horizontal="center"/>
    </xf>
    <xf numFmtId="0" fontId="26" fillId="37" borderId="10" xfId="0" applyNumberFormat="1" applyFont="1" applyFill="1" applyBorder="1" applyAlignment="1" applyProtection="1">
      <alignment horizontal="center" vertical="center" wrapText="1"/>
    </xf>
    <xf numFmtId="0" fontId="26" fillId="37" borderId="15" xfId="0" applyNumberFormat="1" applyFont="1" applyFill="1" applyBorder="1" applyAlignment="1" applyProtection="1">
      <alignment horizontal="center" vertical="center" wrapText="1"/>
    </xf>
    <xf numFmtId="0" fontId="26" fillId="37" borderId="17" xfId="0" applyNumberFormat="1" applyFont="1" applyFill="1" applyBorder="1" applyAlignment="1" applyProtection="1">
      <alignment horizontal="center" vertical="center" wrapText="1"/>
    </xf>
    <xf numFmtId="0" fontId="23" fillId="34" borderId="10" xfId="0" applyNumberFormat="1" applyFont="1" applyFill="1" applyBorder="1" applyAlignment="1" applyProtection="1">
      <alignment horizontal="center" wrapText="1"/>
    </xf>
    <xf numFmtId="0" fontId="23" fillId="34" borderId="17" xfId="0" applyNumberFormat="1" applyFont="1" applyFill="1" applyBorder="1" applyAlignment="1" applyProtection="1">
      <alignment horizontal="center" wrapText="1"/>
    </xf>
    <xf numFmtId="0" fontId="23" fillId="34" borderId="15" xfId="0" applyNumberFormat="1" applyFont="1" applyFill="1" applyBorder="1" applyAlignment="1" applyProtection="1">
      <alignment horizontal="center" wrapText="1"/>
    </xf>
    <xf numFmtId="0" fontId="23" fillId="34" borderId="10" xfId="0" applyNumberFormat="1" applyFont="1" applyFill="1" applyBorder="1" applyAlignment="1" applyProtection="1">
      <alignment horizontal="center" vertical="center" wrapText="1"/>
    </xf>
    <xf numFmtId="0" fontId="23" fillId="34" borderId="15" xfId="0" applyNumberFormat="1" applyFont="1" applyFill="1" applyBorder="1" applyAlignment="1" applyProtection="1">
      <alignment horizontal="center" vertical="center" wrapText="1"/>
    </xf>
    <xf numFmtId="0" fontId="23" fillId="34" borderId="17" xfId="0" applyNumberFormat="1" applyFont="1" applyFill="1" applyBorder="1" applyAlignment="1" applyProtection="1">
      <alignment horizontal="center" vertical="center" wrapText="1"/>
    </xf>
    <xf numFmtId="0" fontId="25" fillId="33" borderId="14" xfId="0" applyNumberFormat="1" applyFont="1" applyFill="1" applyBorder="1" applyAlignment="1" applyProtection="1">
      <alignment horizontal="center" wrapText="1"/>
    </xf>
    <xf numFmtId="0" fontId="25" fillId="33" borderId="0" xfId="0" applyNumberFormat="1" applyFont="1" applyFill="1" applyAlignment="1" applyProtection="1">
      <alignment horizontal="center" wrapText="1"/>
    </xf>
    <xf numFmtId="0" fontId="23" fillId="34" borderId="22" xfId="0" applyNumberFormat="1" applyFont="1" applyFill="1" applyBorder="1" applyAlignment="1" applyProtection="1">
      <alignment horizontal="center" wrapText="1"/>
    </xf>
    <xf numFmtId="0" fontId="23" fillId="34" borderId="24" xfId="0" applyNumberFormat="1" applyFont="1" applyFill="1" applyBorder="1" applyAlignment="1" applyProtection="1">
      <alignment horizontal="center" wrapText="1"/>
    </xf>
    <xf numFmtId="0" fontId="23" fillId="34" borderId="23" xfId="0" applyNumberFormat="1" applyFont="1" applyFill="1" applyBorder="1" applyAlignment="1" applyProtection="1">
      <alignment horizontal="center" wrapText="1"/>
    </xf>
    <xf numFmtId="0" fontId="26" fillId="37" borderId="10" xfId="0" applyNumberFormat="1" applyFont="1" applyFill="1" applyBorder="1" applyAlignment="1" applyProtection="1">
      <alignment horizontal="center" wrapText="1"/>
    </xf>
    <xf numFmtId="0" fontId="26" fillId="37" borderId="15" xfId="0" applyNumberFormat="1" applyFont="1" applyFill="1" applyBorder="1" applyAlignment="1" applyProtection="1">
      <alignment horizontal="center" wrapText="1"/>
    </xf>
    <xf numFmtId="0" fontId="26" fillId="37" borderId="17" xfId="0" applyNumberFormat="1" applyFont="1" applyFill="1" applyBorder="1" applyAlignment="1" applyProtection="1">
      <alignment horizontal="center" wrapText="1"/>
    </xf>
    <xf numFmtId="0" fontId="23" fillId="34" borderId="11" xfId="0" applyNumberFormat="1" applyFont="1" applyFill="1" applyBorder="1" applyAlignment="1" applyProtection="1">
      <alignment vertical="center"/>
    </xf>
    <xf numFmtId="0" fontId="23" fillId="34" borderId="16" xfId="0" applyNumberFormat="1" applyFont="1" applyFill="1" applyBorder="1" applyAlignment="1" applyProtection="1">
      <alignment vertical="center"/>
    </xf>
    <xf numFmtId="0" fontId="23" fillId="35" borderId="11" xfId="0" applyNumberFormat="1" applyFont="1" applyFill="1" applyBorder="1" applyAlignment="1" applyProtection="1">
      <alignment horizontal="left" vertical="center" wrapText="1"/>
    </xf>
    <xf numFmtId="0" fontId="23" fillId="35" borderId="0" xfId="0" applyNumberFormat="1" applyFont="1" applyFill="1" applyBorder="1" applyAlignment="1" applyProtection="1">
      <alignment horizontal="left" vertical="center" wrapText="1"/>
    </xf>
    <xf numFmtId="0" fontId="23" fillId="35" borderId="16" xfId="0" applyNumberFormat="1" applyFont="1" applyFill="1" applyBorder="1" applyAlignment="1" applyProtection="1">
      <alignment horizontal="left" vertical="center" wrapText="1"/>
    </xf>
    <xf numFmtId="0" fontId="23" fillId="34" borderId="18" xfId="0" applyNumberFormat="1" applyFont="1" applyFill="1" applyBorder="1" applyAlignment="1" applyProtection="1">
      <alignment vertical="center"/>
    </xf>
    <xf numFmtId="0" fontId="23" fillId="34" borderId="19" xfId="0" applyNumberFormat="1" applyFont="1" applyFill="1" applyBorder="1" applyAlignment="1" applyProtection="1">
      <alignment vertical="center"/>
    </xf>
    <xf numFmtId="0" fontId="23" fillId="36" borderId="18" xfId="0" applyNumberFormat="1" applyFont="1" applyFill="1" applyBorder="1" applyAlignment="1" applyProtection="1">
      <alignment horizontal="left" vertical="center" wrapText="1"/>
      <protection locked="0"/>
    </xf>
    <xf numFmtId="0" fontId="23" fillId="36" borderId="20" xfId="0" applyNumberFormat="1" applyFont="1" applyFill="1" applyBorder="1" applyAlignment="1" applyProtection="1">
      <alignment horizontal="left" vertical="center" wrapText="1"/>
      <protection locked="0"/>
    </xf>
    <xf numFmtId="0" fontId="23" fillId="36" borderId="19" xfId="0" applyNumberFormat="1" applyFont="1" applyFill="1" applyBorder="1" applyAlignment="1" applyProtection="1">
      <alignment horizontal="left" vertical="center" wrapText="1"/>
      <protection locked="0"/>
    </xf>
    <xf numFmtId="0" fontId="23" fillId="35" borderId="18" xfId="0" applyNumberFormat="1" applyFont="1" applyFill="1" applyBorder="1" applyAlignment="1" applyProtection="1">
      <alignment horizontal="left" vertical="center" wrapText="1"/>
    </xf>
    <xf numFmtId="0" fontId="23" fillId="35" borderId="20" xfId="0" applyNumberFormat="1" applyFont="1" applyFill="1" applyBorder="1" applyAlignment="1" applyProtection="1">
      <alignment horizontal="left" vertical="center" wrapText="1"/>
    </xf>
    <xf numFmtId="0" fontId="23" fillId="35" borderId="19" xfId="0" applyNumberFormat="1" applyFont="1" applyFill="1" applyBorder="1" applyAlignment="1" applyProtection="1">
      <alignment horizontal="left" vertical="center" wrapText="1"/>
    </xf>
    <xf numFmtId="0" fontId="22" fillId="0" borderId="12" xfId="0" applyNumberFormat="1" applyFont="1" applyFill="1" applyBorder="1" applyAlignment="1" applyProtection="1">
      <alignment horizontal="left" vertical="center" wrapText="1"/>
    </xf>
    <xf numFmtId="0" fontId="22" fillId="0" borderId="14" xfId="0" applyNumberFormat="1" applyFont="1" applyFill="1" applyBorder="1" applyAlignment="1" applyProtection="1">
      <alignment horizontal="left" vertical="center" wrapText="1"/>
    </xf>
    <xf numFmtId="0" fontId="22" fillId="0" borderId="13" xfId="0" applyNumberFormat="1" applyFont="1" applyFill="1" applyBorder="1" applyAlignment="1" applyProtection="1">
      <alignment horizontal="left" vertical="center" wrapText="1"/>
    </xf>
    <xf numFmtId="0" fontId="23" fillId="34" borderId="12" xfId="0" applyNumberFormat="1" applyFont="1" applyFill="1" applyBorder="1" applyAlignment="1" applyProtection="1">
      <alignment vertical="center"/>
    </xf>
    <xf numFmtId="0" fontId="23" fillId="34" borderId="13" xfId="0" applyNumberFormat="1" applyFont="1" applyFill="1" applyBorder="1" applyAlignment="1" applyProtection="1">
      <alignment vertical="center"/>
    </xf>
    <xf numFmtId="0" fontId="23" fillId="35" borderId="12" xfId="0" applyNumberFormat="1" applyFont="1" applyFill="1" applyBorder="1" applyAlignment="1" applyProtection="1">
      <alignment horizontal="left" vertical="center" wrapText="1"/>
    </xf>
    <xf numFmtId="0" fontId="23" fillId="35" borderId="14" xfId="0" applyNumberFormat="1" applyFont="1" applyFill="1" applyBorder="1" applyAlignment="1" applyProtection="1">
      <alignment horizontal="left" vertical="center" wrapText="1"/>
    </xf>
    <xf numFmtId="0" fontId="23" fillId="35" borderId="13" xfId="0" applyNumberFormat="1" applyFont="1" applyFill="1" applyBorder="1" applyAlignment="1" applyProtection="1">
      <alignment horizontal="left" vertical="center" wrapText="1"/>
    </xf>
    <xf numFmtId="0" fontId="24" fillId="33" borderId="0" xfId="0" applyNumberFormat="1" applyFont="1" applyFill="1" applyAlignment="1" applyProtection="1">
      <alignment horizontal="center" vertical="center" wrapText="1"/>
    </xf>
    <xf numFmtId="0" fontId="23" fillId="35" borderId="11" xfId="0" applyNumberFormat="1" applyFont="1" applyFill="1" applyBorder="1" applyAlignment="1" applyProtection="1">
      <alignment horizontal="left" vertical="center"/>
    </xf>
    <xf numFmtId="0" fontId="23" fillId="35" borderId="0" xfId="0" applyNumberFormat="1" applyFont="1" applyFill="1" applyAlignment="1" applyProtection="1">
      <alignment horizontal="left" vertical="center"/>
    </xf>
    <xf numFmtId="1" fontId="23" fillId="0" borderId="11" xfId="0" applyNumberFormat="1" applyFont="1" applyBorder="1" applyAlignment="1" applyProtection="1">
      <alignment horizontal="left" vertical="center"/>
      <protection locked="0"/>
    </xf>
    <xf numFmtId="1" fontId="23" fillId="0" borderId="0" xfId="0" applyNumberFormat="1" applyFont="1" applyAlignment="1" applyProtection="1">
      <alignment horizontal="left" vertical="center"/>
      <protection locked="0"/>
    </xf>
    <xf numFmtId="165" fontId="23" fillId="33" borderId="11" xfId="0" applyNumberFormat="1" applyFont="1" applyFill="1" applyBorder="1" applyAlignment="1" applyProtection="1">
      <alignment horizontal="left" vertical="center"/>
      <protection locked="0"/>
    </xf>
    <xf numFmtId="165" fontId="23" fillId="33" borderId="0" xfId="0" applyNumberFormat="1" applyFont="1" applyFill="1" applyBorder="1" applyAlignment="1" applyProtection="1">
      <alignment horizontal="left" vertical="center"/>
      <protection locked="0"/>
    </xf>
    <xf numFmtId="165" fontId="23" fillId="33" borderId="16" xfId="0" applyNumberFormat="1" applyFont="1" applyFill="1" applyBorder="1" applyAlignment="1" applyProtection="1">
      <alignment horizontal="left" vertical="center"/>
      <protection locked="0"/>
    </xf>
    <xf numFmtId="0" fontId="34" fillId="35" borderId="21" xfId="0" applyNumberFormat="1" applyFont="1" applyFill="1" applyBorder="1" applyAlignment="1" applyProtection="1">
      <alignment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J66"/>
  <sheetViews>
    <sheetView tabSelected="1" topLeftCell="B2" zoomScale="80" workbookViewId="0">
      <selection activeCell="Q19" sqref="Q19"/>
    </sheetView>
  </sheetViews>
  <sheetFormatPr defaultColWidth="9.140625" defaultRowHeight="12.75" x14ac:dyDescent="0.2"/>
  <cols>
    <col min="1" max="1" width="0" style="2" hidden="1" customWidth="1"/>
    <col min="2" max="2" width="26.7109375" style="2" customWidth="1"/>
    <col min="3" max="3" width="12.5703125" style="2" customWidth="1"/>
    <col min="4" max="4" width="15.7109375" style="2" customWidth="1"/>
    <col min="5" max="6" width="54.7109375" style="2" customWidth="1"/>
    <col min="7" max="7" width="17.7109375" style="2" customWidth="1"/>
    <col min="8" max="8" width="10.5703125" style="2" customWidth="1"/>
    <col min="9" max="9" width="23.85546875" style="2" customWidth="1"/>
    <col min="10" max="10" width="22" style="2" customWidth="1"/>
    <col min="11" max="11" width="21" style="2" customWidth="1"/>
    <col min="12" max="12" width="21.7109375" style="2" customWidth="1"/>
    <col min="13" max="13" width="9.140625" style="2" hidden="1" customWidth="1"/>
    <col min="14" max="15" width="22.85546875" style="2" customWidth="1"/>
    <col min="16" max="16" width="22.42578125" style="2" customWidth="1"/>
    <col min="17" max="19" width="20.5703125" style="2" customWidth="1"/>
    <col min="20" max="20" width="23.140625" style="2" customWidth="1"/>
    <col min="21" max="22" width="22.42578125" style="2" customWidth="1"/>
    <col min="23" max="24" width="24" style="2" customWidth="1"/>
    <col min="25" max="206" width="0" style="2" hidden="1" customWidth="1"/>
    <col min="207" max="16384" width="9.140625" style="2"/>
  </cols>
  <sheetData>
    <row r="1" spans="1:88" ht="15" hidden="1" customHeight="1" x14ac:dyDescent="0.2">
      <c r="AO1" s="3">
        <v>32902</v>
      </c>
      <c r="AP1" s="3">
        <v>101100</v>
      </c>
      <c r="AQ1" s="3" t="s">
        <v>0</v>
      </c>
    </row>
    <row r="2" spans="1:88" ht="31.5" customHeight="1" x14ac:dyDescent="0.2">
      <c r="B2" s="75" t="s">
        <v>1</v>
      </c>
      <c r="C2" s="76"/>
      <c r="D2" s="76"/>
      <c r="E2" s="76"/>
      <c r="F2" s="76"/>
      <c r="G2" s="76"/>
      <c r="H2" s="76"/>
      <c r="I2" s="76"/>
      <c r="J2" s="76"/>
      <c r="K2" s="76"/>
      <c r="L2" s="77"/>
    </row>
    <row r="3" spans="1:88" ht="17.45" customHeight="1" x14ac:dyDescent="0.25">
      <c r="D3" s="78" t="s">
        <v>2</v>
      </c>
      <c r="E3" s="79"/>
      <c r="F3" s="80" t="s">
        <v>3</v>
      </c>
      <c r="G3" s="81"/>
      <c r="H3" s="81"/>
      <c r="I3" s="81"/>
      <c r="J3" s="81"/>
      <c r="K3" s="81"/>
      <c r="L3" s="82"/>
      <c r="M3" s="4"/>
      <c r="N3" s="5"/>
      <c r="O3" s="5"/>
      <c r="P3" s="5"/>
      <c r="Q3" s="5"/>
      <c r="R3" s="5"/>
      <c r="S3" s="5"/>
      <c r="T3" s="5"/>
      <c r="U3" s="5"/>
    </row>
    <row r="4" spans="1:88" ht="17.45" customHeight="1" x14ac:dyDescent="0.25">
      <c r="B4" s="83" t="s">
        <v>4</v>
      </c>
      <c r="C4" s="83"/>
      <c r="D4" s="62" t="s">
        <v>5</v>
      </c>
      <c r="E4" s="63"/>
      <c r="F4" s="64" t="s">
        <v>363</v>
      </c>
      <c r="G4" s="65"/>
      <c r="H4" s="65"/>
      <c r="I4" s="65"/>
      <c r="J4" s="65"/>
      <c r="K4" s="65"/>
      <c r="L4" s="66"/>
      <c r="M4" s="4"/>
      <c r="N4" s="5"/>
      <c r="O4" s="5"/>
      <c r="P4" s="5"/>
      <c r="Q4" s="5"/>
      <c r="R4" s="5"/>
      <c r="S4" s="5"/>
      <c r="T4" s="5"/>
      <c r="U4" s="5"/>
    </row>
    <row r="5" spans="1:88" ht="18" customHeight="1" x14ac:dyDescent="0.25">
      <c r="B5" s="83"/>
      <c r="C5" s="83"/>
      <c r="D5" s="62" t="s">
        <v>6</v>
      </c>
      <c r="E5" s="63"/>
      <c r="F5" s="84">
        <v>2024</v>
      </c>
      <c r="G5" s="85"/>
      <c r="H5" s="85"/>
      <c r="I5" s="85"/>
      <c r="J5" s="85"/>
      <c r="K5" s="85"/>
      <c r="L5" s="85"/>
      <c r="M5" s="6"/>
      <c r="N5" s="5"/>
      <c r="O5" s="5"/>
      <c r="P5" s="5"/>
      <c r="Q5" s="5"/>
      <c r="R5" s="5"/>
      <c r="S5" s="5"/>
      <c r="T5" s="5"/>
      <c r="U5" s="5"/>
    </row>
    <row r="6" spans="1:88" ht="18" customHeight="1" x14ac:dyDescent="0.25">
      <c r="B6" s="83"/>
      <c r="C6" s="83"/>
      <c r="D6" s="62" t="s">
        <v>7</v>
      </c>
      <c r="E6" s="63"/>
      <c r="F6" s="86"/>
      <c r="G6" s="87"/>
      <c r="H6" s="87"/>
      <c r="I6" s="87"/>
      <c r="J6" s="87"/>
      <c r="K6" s="87"/>
      <c r="L6" s="87"/>
      <c r="M6" s="4"/>
      <c r="N6" s="5"/>
      <c r="O6" s="5"/>
      <c r="P6" s="5"/>
      <c r="Q6" s="5"/>
      <c r="R6" s="5"/>
      <c r="S6" s="5"/>
      <c r="T6" s="5"/>
      <c r="U6" s="5"/>
    </row>
    <row r="7" spans="1:88" ht="18" customHeight="1" x14ac:dyDescent="0.25">
      <c r="B7" s="83"/>
      <c r="C7" s="83"/>
      <c r="D7" s="62"/>
      <c r="E7" s="63"/>
      <c r="F7" s="64"/>
      <c r="G7" s="65"/>
      <c r="H7" s="65"/>
      <c r="I7" s="65"/>
      <c r="J7" s="65"/>
      <c r="K7" s="65"/>
      <c r="L7" s="66"/>
      <c r="M7" s="4"/>
      <c r="N7" s="5"/>
      <c r="O7" s="5"/>
      <c r="P7" s="5"/>
      <c r="Q7" s="5"/>
      <c r="R7" s="5"/>
      <c r="S7" s="5"/>
      <c r="T7" s="5"/>
      <c r="U7" s="5"/>
    </row>
    <row r="8" spans="1:88" ht="15" hidden="1" customHeight="1" x14ac:dyDescent="0.25">
      <c r="B8" s="83"/>
      <c r="C8" s="83"/>
      <c r="D8" s="62" t="s">
        <v>8</v>
      </c>
      <c r="E8" s="63"/>
      <c r="F8" s="84"/>
      <c r="G8" s="85"/>
      <c r="H8" s="85"/>
      <c r="I8" s="85"/>
      <c r="J8" s="85"/>
      <c r="K8" s="85"/>
      <c r="L8" s="85"/>
      <c r="M8" s="6"/>
      <c r="N8" s="5"/>
      <c r="O8" s="5"/>
      <c r="P8" s="5"/>
      <c r="Q8" s="5"/>
      <c r="R8" s="5"/>
      <c r="S8" s="5"/>
      <c r="T8" s="5"/>
      <c r="U8" s="5"/>
    </row>
    <row r="9" spans="1:88" ht="18" customHeight="1" x14ac:dyDescent="0.25">
      <c r="B9" s="83"/>
      <c r="C9" s="83"/>
      <c r="D9" s="62" t="s">
        <v>9</v>
      </c>
      <c r="E9" s="63"/>
      <c r="F9" s="88"/>
      <c r="G9" s="89"/>
      <c r="H9" s="89"/>
      <c r="I9" s="89"/>
      <c r="J9" s="89"/>
      <c r="K9" s="89"/>
      <c r="L9" s="90"/>
      <c r="M9" s="6"/>
      <c r="N9" s="5"/>
      <c r="O9" s="5"/>
      <c r="P9" s="5"/>
      <c r="Q9" s="5"/>
      <c r="R9" s="5"/>
      <c r="S9" s="5"/>
      <c r="T9" s="5"/>
      <c r="U9" s="5"/>
    </row>
    <row r="10" spans="1:88" ht="18" customHeight="1" x14ac:dyDescent="0.25">
      <c r="B10" s="83"/>
      <c r="C10" s="83"/>
      <c r="D10" s="62"/>
      <c r="E10" s="63"/>
      <c r="F10" s="64"/>
      <c r="G10" s="65"/>
      <c r="H10" s="65"/>
      <c r="I10" s="65"/>
      <c r="J10" s="65"/>
      <c r="K10" s="65"/>
      <c r="L10" s="66"/>
      <c r="M10" s="4"/>
      <c r="N10" s="5"/>
      <c r="O10" s="5"/>
      <c r="P10" s="5"/>
      <c r="Q10" s="5"/>
      <c r="R10" s="5"/>
      <c r="S10" s="5"/>
      <c r="T10" s="5"/>
      <c r="U10" s="5"/>
    </row>
    <row r="11" spans="1:88" ht="18" customHeight="1" x14ac:dyDescent="0.25">
      <c r="D11" s="67" t="s">
        <v>10</v>
      </c>
      <c r="E11" s="68"/>
      <c r="F11" s="69"/>
      <c r="G11" s="70"/>
      <c r="H11" s="70"/>
      <c r="I11" s="70"/>
      <c r="J11" s="70"/>
      <c r="K11" s="70"/>
      <c r="L11" s="71"/>
      <c r="M11" s="7"/>
      <c r="N11" s="5"/>
      <c r="O11" s="5"/>
      <c r="P11" s="5"/>
      <c r="Q11" s="5"/>
      <c r="R11" s="5"/>
      <c r="S11" s="5"/>
      <c r="T11" s="5"/>
      <c r="U11" s="5"/>
    </row>
    <row r="12" spans="1:88" ht="15" hidden="1" customHeight="1" x14ac:dyDescent="0.25">
      <c r="D12" s="67"/>
      <c r="E12" s="68"/>
      <c r="F12" s="72"/>
      <c r="G12" s="73"/>
      <c r="H12" s="73"/>
      <c r="I12" s="73"/>
      <c r="J12" s="73"/>
      <c r="K12" s="73"/>
      <c r="L12" s="74"/>
      <c r="M12" s="4"/>
      <c r="N12" s="5"/>
      <c r="O12" s="5"/>
      <c r="P12" s="5"/>
      <c r="Q12" s="5"/>
      <c r="R12" s="5"/>
      <c r="S12" s="5"/>
      <c r="T12" s="5"/>
      <c r="U12" s="5"/>
    </row>
    <row r="13" spans="1:88" ht="18" customHeight="1" x14ac:dyDescent="0.2">
      <c r="A13" s="8"/>
    </row>
    <row r="14" spans="1:88" ht="28.5" customHeight="1" x14ac:dyDescent="0.25">
      <c r="A14" s="54" t="s">
        <v>11</v>
      </c>
      <c r="B14" s="48" t="s">
        <v>12</v>
      </c>
      <c r="C14" s="48" t="s">
        <v>13</v>
      </c>
      <c r="D14" s="56" t="s">
        <v>14</v>
      </c>
      <c r="E14" s="57"/>
      <c r="F14" s="57"/>
      <c r="G14" s="58"/>
      <c r="H14" s="48" t="s">
        <v>15</v>
      </c>
      <c r="I14" s="59" t="s">
        <v>16</v>
      </c>
      <c r="J14" s="45" t="s">
        <v>17</v>
      </c>
      <c r="K14" s="45" t="s">
        <v>18</v>
      </c>
      <c r="L14" s="45" t="s">
        <v>19</v>
      </c>
      <c r="M14" s="48" t="s">
        <v>20</v>
      </c>
      <c r="N14" s="51" t="s">
        <v>21</v>
      </c>
      <c r="O14" s="45" t="s">
        <v>22</v>
      </c>
      <c r="P14" s="45" t="s">
        <v>23</v>
      </c>
      <c r="Q14" s="45" t="s">
        <v>24</v>
      </c>
      <c r="R14" s="45" t="s">
        <v>25</v>
      </c>
      <c r="S14" s="45" t="s">
        <v>26</v>
      </c>
      <c r="T14" s="45" t="s">
        <v>27</v>
      </c>
      <c r="U14" s="45" t="s">
        <v>28</v>
      </c>
      <c r="V14" s="45" t="s">
        <v>29</v>
      </c>
      <c r="W14" s="45" t="s">
        <v>30</v>
      </c>
      <c r="X14" s="45" t="s">
        <v>31</v>
      </c>
    </row>
    <row r="15" spans="1:88" ht="29.25" customHeight="1" x14ac:dyDescent="0.25">
      <c r="A15" s="55"/>
      <c r="B15" s="50"/>
      <c r="C15" s="50"/>
      <c r="D15" s="48" t="s">
        <v>32</v>
      </c>
      <c r="E15" s="48" t="s">
        <v>33</v>
      </c>
      <c r="F15" s="48" t="s">
        <v>34</v>
      </c>
      <c r="G15" s="48" t="s">
        <v>35</v>
      </c>
      <c r="H15" s="50"/>
      <c r="I15" s="60"/>
      <c r="J15" s="46"/>
      <c r="K15" s="46"/>
      <c r="L15" s="46"/>
      <c r="M15" s="50"/>
      <c r="N15" s="52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2" t="s">
        <v>36</v>
      </c>
      <c r="Z15" s="44"/>
      <c r="AA15" s="42" t="s">
        <v>37</v>
      </c>
      <c r="AB15" s="44"/>
      <c r="AC15" s="42" t="s">
        <v>38</v>
      </c>
      <c r="AD15" s="44"/>
      <c r="AE15" s="42" t="s">
        <v>39</v>
      </c>
      <c r="AF15" s="44"/>
      <c r="AG15" s="42" t="s">
        <v>40</v>
      </c>
      <c r="AH15" s="44"/>
      <c r="AI15" s="42" t="s">
        <v>41</v>
      </c>
      <c r="AJ15" s="44"/>
      <c r="AK15" s="42" t="s">
        <v>42</v>
      </c>
      <c r="AL15" s="44"/>
      <c r="AM15" s="42" t="s">
        <v>43</v>
      </c>
      <c r="AN15" s="44"/>
      <c r="AO15" s="42" t="s">
        <v>44</v>
      </c>
      <c r="AP15" s="44"/>
      <c r="AQ15" s="42" t="s">
        <v>45</v>
      </c>
      <c r="AR15" s="44"/>
      <c r="AS15" s="42" t="s">
        <v>46</v>
      </c>
      <c r="AT15" s="44"/>
      <c r="AU15" s="42" t="s">
        <v>47</v>
      </c>
      <c r="AV15" s="44"/>
      <c r="AW15" s="42" t="s">
        <v>36</v>
      </c>
      <c r="AX15" s="44"/>
      <c r="AY15" s="42" t="s">
        <v>37</v>
      </c>
      <c r="AZ15" s="44"/>
      <c r="BA15" s="42" t="s">
        <v>38</v>
      </c>
      <c r="BB15" s="44"/>
      <c r="BC15" s="42" t="s">
        <v>39</v>
      </c>
      <c r="BD15" s="44"/>
      <c r="BE15" s="42" t="s">
        <v>40</v>
      </c>
      <c r="BF15" s="44"/>
      <c r="BG15" s="42" t="s">
        <v>41</v>
      </c>
      <c r="BH15" s="44"/>
      <c r="BI15" s="42" t="s">
        <v>42</v>
      </c>
      <c r="BJ15" s="44"/>
      <c r="BK15" s="42" t="s">
        <v>43</v>
      </c>
      <c r="BL15" s="44"/>
      <c r="BM15" s="42" t="s">
        <v>44</v>
      </c>
      <c r="BN15" s="44"/>
      <c r="BO15" s="42" t="s">
        <v>45</v>
      </c>
      <c r="BP15" s="44"/>
      <c r="BQ15" s="42" t="s">
        <v>46</v>
      </c>
      <c r="BR15" s="44"/>
      <c r="BS15" s="42" t="s">
        <v>47</v>
      </c>
      <c r="BT15" s="43"/>
    </row>
    <row r="16" spans="1:88" ht="30" customHeight="1" x14ac:dyDescent="0.25">
      <c r="A16" s="55"/>
      <c r="B16" s="49"/>
      <c r="C16" s="49"/>
      <c r="D16" s="49"/>
      <c r="E16" s="49"/>
      <c r="F16" s="49"/>
      <c r="G16" s="49"/>
      <c r="H16" s="49"/>
      <c r="I16" s="61"/>
      <c r="J16" s="47"/>
      <c r="K16" s="47"/>
      <c r="L16" s="47"/>
      <c r="M16" s="49"/>
      <c r="N16" s="53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10"/>
      <c r="Z16" s="10" t="s">
        <v>48</v>
      </c>
      <c r="AA16" s="10" t="s">
        <v>49</v>
      </c>
      <c r="AB16" s="10" t="s">
        <v>48</v>
      </c>
      <c r="AC16" s="10" t="s">
        <v>49</v>
      </c>
      <c r="AD16" s="10" t="s">
        <v>48</v>
      </c>
      <c r="AE16" s="10" t="s">
        <v>49</v>
      </c>
      <c r="AF16" s="10" t="s">
        <v>48</v>
      </c>
      <c r="AG16" s="10" t="s">
        <v>49</v>
      </c>
      <c r="AH16" s="10" t="s">
        <v>48</v>
      </c>
      <c r="AI16" s="10" t="s">
        <v>49</v>
      </c>
      <c r="AJ16" s="10" t="s">
        <v>48</v>
      </c>
      <c r="AK16" s="10" t="s">
        <v>49</v>
      </c>
      <c r="AL16" s="10" t="s">
        <v>48</v>
      </c>
      <c r="AM16" s="10" t="s">
        <v>49</v>
      </c>
      <c r="AN16" s="10" t="s">
        <v>48</v>
      </c>
      <c r="AO16" s="10" t="s">
        <v>49</v>
      </c>
      <c r="AP16" s="10" t="s">
        <v>48</v>
      </c>
      <c r="AQ16" s="10" t="s">
        <v>49</v>
      </c>
      <c r="AR16" s="10" t="s">
        <v>48</v>
      </c>
      <c r="AS16" s="10" t="s">
        <v>49</v>
      </c>
      <c r="AT16" s="10" t="s">
        <v>48</v>
      </c>
      <c r="AU16" s="10" t="s">
        <v>49</v>
      </c>
      <c r="AV16" s="10" t="s">
        <v>48</v>
      </c>
      <c r="AW16" s="10" t="s">
        <v>49</v>
      </c>
      <c r="AX16" s="10" t="s">
        <v>48</v>
      </c>
      <c r="AY16" s="10" t="s">
        <v>49</v>
      </c>
      <c r="AZ16" s="10" t="s">
        <v>48</v>
      </c>
      <c r="BA16" s="10" t="s">
        <v>49</v>
      </c>
      <c r="BB16" s="10" t="s">
        <v>48</v>
      </c>
      <c r="BC16" s="10" t="s">
        <v>49</v>
      </c>
      <c r="BD16" s="10" t="s">
        <v>48</v>
      </c>
      <c r="BE16" s="10" t="s">
        <v>49</v>
      </c>
      <c r="BF16" s="10" t="s">
        <v>48</v>
      </c>
      <c r="BG16" s="10" t="s">
        <v>49</v>
      </c>
      <c r="BH16" s="10" t="s">
        <v>48</v>
      </c>
      <c r="BI16" s="10" t="s">
        <v>49</v>
      </c>
      <c r="BJ16" s="10" t="s">
        <v>48</v>
      </c>
      <c r="BK16" s="10" t="s">
        <v>49</v>
      </c>
      <c r="BL16" s="10" t="s">
        <v>48</v>
      </c>
      <c r="BM16" s="10" t="s">
        <v>49</v>
      </c>
      <c r="BN16" s="10" t="s">
        <v>48</v>
      </c>
      <c r="BO16" s="10" t="s">
        <v>49</v>
      </c>
      <c r="BP16" s="10" t="s">
        <v>48</v>
      </c>
      <c r="BQ16" s="10" t="s">
        <v>49</v>
      </c>
      <c r="BR16" s="10" t="s">
        <v>48</v>
      </c>
      <c r="BS16" s="10" t="s">
        <v>49</v>
      </c>
      <c r="BT16" s="10" t="s">
        <v>48</v>
      </c>
      <c r="BU16" s="9" t="s">
        <v>50</v>
      </c>
      <c r="BV16" s="9" t="s">
        <v>51</v>
      </c>
      <c r="BW16" s="9" t="s">
        <v>52</v>
      </c>
      <c r="BX16" s="9" t="s">
        <v>53</v>
      </c>
      <c r="BY16" s="9" t="s">
        <v>50</v>
      </c>
      <c r="BZ16" s="9" t="s">
        <v>51</v>
      </c>
      <c r="CA16" s="9" t="s">
        <v>52</v>
      </c>
      <c r="CB16" s="9" t="s">
        <v>53</v>
      </c>
      <c r="CC16" s="9" t="s">
        <v>50</v>
      </c>
      <c r="CD16" s="9" t="s">
        <v>51</v>
      </c>
      <c r="CE16" s="9" t="s">
        <v>52</v>
      </c>
      <c r="CF16" s="9" t="s">
        <v>53</v>
      </c>
      <c r="CG16" s="9" t="s">
        <v>50</v>
      </c>
      <c r="CH16" s="9" t="s">
        <v>51</v>
      </c>
      <c r="CI16" s="9" t="s">
        <v>52</v>
      </c>
      <c r="CJ16" s="9" t="s">
        <v>53</v>
      </c>
    </row>
    <row r="17" spans="1:25" ht="15" x14ac:dyDescent="0.25">
      <c r="A17" s="11"/>
      <c r="B17" s="12">
        <v>1</v>
      </c>
      <c r="C17" s="12">
        <v>2</v>
      </c>
      <c r="D17" s="12">
        <v>3</v>
      </c>
      <c r="E17" s="12">
        <v>4</v>
      </c>
      <c r="F17" s="12">
        <v>5</v>
      </c>
      <c r="G17" s="12">
        <v>6</v>
      </c>
      <c r="H17" s="12">
        <v>7</v>
      </c>
      <c r="I17" s="13">
        <v>8</v>
      </c>
      <c r="J17" s="14">
        <v>9</v>
      </c>
      <c r="K17" s="14">
        <v>10</v>
      </c>
      <c r="L17" s="14">
        <v>11</v>
      </c>
      <c r="M17" s="12">
        <v>12</v>
      </c>
      <c r="N17" s="12">
        <v>12</v>
      </c>
      <c r="O17" s="13">
        <v>13</v>
      </c>
      <c r="P17" s="14">
        <v>14</v>
      </c>
      <c r="Q17" s="14">
        <v>15</v>
      </c>
      <c r="R17" s="14">
        <v>16</v>
      </c>
      <c r="S17" s="14">
        <v>17</v>
      </c>
      <c r="T17" s="14">
        <v>18</v>
      </c>
      <c r="U17" s="14">
        <v>19</v>
      </c>
      <c r="V17" s="14">
        <v>20</v>
      </c>
      <c r="W17" s="14">
        <v>21</v>
      </c>
      <c r="X17" s="14">
        <v>22</v>
      </c>
    </row>
    <row r="18" spans="1:25" ht="63.75" x14ac:dyDescent="0.2">
      <c r="A18" s="8"/>
      <c r="B18" s="15" t="s">
        <v>54</v>
      </c>
      <c r="C18" s="15">
        <v>1</v>
      </c>
      <c r="D18" s="15">
        <v>294705</v>
      </c>
      <c r="E18" s="15" t="s">
        <v>339</v>
      </c>
      <c r="F18" s="15" t="s">
        <v>339</v>
      </c>
      <c r="G18" s="15"/>
      <c r="H18" s="15" t="s">
        <v>362</v>
      </c>
      <c r="I18" s="15" t="s">
        <v>55</v>
      </c>
      <c r="J18" s="16">
        <v>76.5</v>
      </c>
      <c r="K18" s="17">
        <v>500</v>
      </c>
      <c r="L18" s="16">
        <f>J18*K18</f>
        <v>38250</v>
      </c>
      <c r="M18" s="8">
        <f>IF(P18=1,0,1)+IF(ISBLANK(R18),1,0)+IF(ISBLANK(S18),1,0)</f>
        <v>3</v>
      </c>
      <c r="N18" s="8"/>
      <c r="O18" s="8"/>
      <c r="P18" s="8">
        <f>IF(OR(Q18="Российская Федерация",Q18="Армения",Q18="Белоруссия",Q18="Беларусь",Q18="Казахстан",Q18="Киргизия",Q18="Кыргызстан",Q18="ДНР",Q18="ЛНР"),1,0)</f>
        <v>0</v>
      </c>
      <c r="Q18" s="8"/>
      <c r="R18" s="8"/>
      <c r="S18" s="8"/>
      <c r="T18" s="8"/>
      <c r="U18" s="16">
        <f>IF(T18&lt;&gt;0,J18*$Q$43,)</f>
        <v>0</v>
      </c>
      <c r="V18" s="16">
        <f>U18*K18</f>
        <v>0</v>
      </c>
      <c r="W18" s="16">
        <f>X18*ROUNDDOWN(T18,6)</f>
        <v>0</v>
      </c>
      <c r="X18" s="17">
        <f>K18</f>
        <v>500</v>
      </c>
      <c r="Y18" s="16">
        <v>1630518</v>
      </c>
    </row>
    <row r="19" spans="1:25" ht="63.75" x14ac:dyDescent="0.2">
      <c r="A19" s="23"/>
      <c r="B19" s="15" t="s">
        <v>54</v>
      </c>
      <c r="C19" s="15">
        <v>2</v>
      </c>
      <c r="D19" s="15">
        <v>294705</v>
      </c>
      <c r="E19" s="15" t="s">
        <v>340</v>
      </c>
      <c r="F19" s="15" t="s">
        <v>340</v>
      </c>
      <c r="G19" s="15"/>
      <c r="H19" s="15" t="s">
        <v>362</v>
      </c>
      <c r="I19" s="15" t="s">
        <v>55</v>
      </c>
      <c r="J19" s="16">
        <v>63.5</v>
      </c>
      <c r="K19" s="17">
        <v>500</v>
      </c>
      <c r="L19" s="16">
        <f t="shared" ref="L19:L40" si="0">J19*K19</f>
        <v>31750</v>
      </c>
      <c r="M19" s="8">
        <f t="shared" ref="M19:M40" si="1">IF(P19=1,0,1)+IF(ISBLANK(R19),1,0)+IF(ISBLANK(S19),1,0)</f>
        <v>3</v>
      </c>
      <c r="N19" s="8"/>
      <c r="O19" s="8"/>
      <c r="P19" s="8">
        <f t="shared" ref="P19:P40" si="2">IF(OR(Q19="Российская Федерация",Q19="Армения",Q19="Белоруссия",Q19="Беларусь",Q19="Казахстан",Q19="Киргизия",Q19="Кыргызстан",Q19="ДНР",Q19="ЛНР"),1,0)</f>
        <v>0</v>
      </c>
      <c r="Q19" s="8"/>
      <c r="R19" s="8"/>
      <c r="S19" s="8"/>
      <c r="T19" s="8"/>
      <c r="U19" s="16">
        <f>IF(T19&lt;&gt;0,J19*$Q$43,)</f>
        <v>0</v>
      </c>
      <c r="V19" s="16">
        <f t="shared" ref="V19:V37" si="3">U19*K19</f>
        <v>0</v>
      </c>
      <c r="W19" s="16">
        <f t="shared" ref="W19:W37" si="4">X19*ROUNDDOWN(T19,6)</f>
        <v>0</v>
      </c>
      <c r="X19" s="17">
        <f t="shared" ref="X19:X37" si="5">K19</f>
        <v>500</v>
      </c>
      <c r="Y19" s="24"/>
    </row>
    <row r="20" spans="1:25" ht="38.25" x14ac:dyDescent="0.2">
      <c r="A20" s="23"/>
      <c r="B20" s="15" t="s">
        <v>54</v>
      </c>
      <c r="C20" s="15">
        <v>3</v>
      </c>
      <c r="D20" s="15">
        <v>294705</v>
      </c>
      <c r="E20" s="15" t="s">
        <v>341</v>
      </c>
      <c r="F20" s="15" t="s">
        <v>341</v>
      </c>
      <c r="G20" s="15"/>
      <c r="H20" s="15" t="s">
        <v>362</v>
      </c>
      <c r="I20" s="15" t="s">
        <v>55</v>
      </c>
      <c r="J20" s="16">
        <v>1.25</v>
      </c>
      <c r="K20" s="17">
        <v>9000</v>
      </c>
      <c r="L20" s="16">
        <f t="shared" si="0"/>
        <v>11250</v>
      </c>
      <c r="M20" s="8">
        <f t="shared" si="1"/>
        <v>3</v>
      </c>
      <c r="N20" s="8"/>
      <c r="O20" s="8"/>
      <c r="P20" s="8">
        <f t="shared" si="2"/>
        <v>0</v>
      </c>
      <c r="Q20" s="8"/>
      <c r="R20" s="8"/>
      <c r="S20" s="8"/>
      <c r="T20" s="8"/>
      <c r="U20" s="16">
        <f>IF(T20&lt;&gt;0,J20*$Q$43,)</f>
        <v>0</v>
      </c>
      <c r="V20" s="16">
        <f t="shared" si="3"/>
        <v>0</v>
      </c>
      <c r="W20" s="16">
        <f t="shared" si="4"/>
        <v>0</v>
      </c>
      <c r="X20" s="17">
        <f t="shared" si="5"/>
        <v>9000</v>
      </c>
      <c r="Y20" s="24"/>
    </row>
    <row r="21" spans="1:25" ht="51" x14ac:dyDescent="0.2">
      <c r="A21" s="23"/>
      <c r="B21" s="15" t="s">
        <v>54</v>
      </c>
      <c r="C21" s="15">
        <v>4</v>
      </c>
      <c r="D21" s="15">
        <v>294705</v>
      </c>
      <c r="E21" s="15" t="s">
        <v>342</v>
      </c>
      <c r="F21" s="15" t="s">
        <v>342</v>
      </c>
      <c r="G21" s="15"/>
      <c r="H21" s="15" t="s">
        <v>362</v>
      </c>
      <c r="I21" s="15" t="s">
        <v>55</v>
      </c>
      <c r="J21" s="16">
        <v>2.5</v>
      </c>
      <c r="K21" s="17">
        <v>500</v>
      </c>
      <c r="L21" s="16">
        <f t="shared" si="0"/>
        <v>1250</v>
      </c>
      <c r="M21" s="8">
        <f t="shared" si="1"/>
        <v>3</v>
      </c>
      <c r="N21" s="8"/>
      <c r="O21" s="8"/>
      <c r="P21" s="8">
        <f t="shared" si="2"/>
        <v>0</v>
      </c>
      <c r="Q21" s="8"/>
      <c r="R21" s="8"/>
      <c r="S21" s="8"/>
      <c r="T21" s="8"/>
      <c r="U21" s="16">
        <f>IF(T21&lt;&gt;0,J21*$Q$43,)</f>
        <v>0</v>
      </c>
      <c r="V21" s="16">
        <f t="shared" si="3"/>
        <v>0</v>
      </c>
      <c r="W21" s="16">
        <f t="shared" si="4"/>
        <v>0</v>
      </c>
      <c r="X21" s="17">
        <f t="shared" si="5"/>
        <v>500</v>
      </c>
      <c r="Y21" s="24"/>
    </row>
    <row r="22" spans="1:25" ht="38.25" x14ac:dyDescent="0.2">
      <c r="A22" s="23"/>
      <c r="B22" s="15" t="s">
        <v>54</v>
      </c>
      <c r="C22" s="15">
        <v>5</v>
      </c>
      <c r="D22" s="15">
        <v>294705</v>
      </c>
      <c r="E22" s="15" t="s">
        <v>343</v>
      </c>
      <c r="F22" s="15" t="s">
        <v>343</v>
      </c>
      <c r="G22" s="15"/>
      <c r="H22" s="15" t="s">
        <v>362</v>
      </c>
      <c r="I22" s="15" t="s">
        <v>55</v>
      </c>
      <c r="J22" s="16">
        <v>19.399999999999999</v>
      </c>
      <c r="K22" s="17">
        <v>500</v>
      </c>
      <c r="L22" s="16">
        <f t="shared" si="0"/>
        <v>9700</v>
      </c>
      <c r="M22" s="8">
        <f t="shared" si="1"/>
        <v>3</v>
      </c>
      <c r="N22" s="8"/>
      <c r="O22" s="8"/>
      <c r="P22" s="8">
        <f t="shared" si="2"/>
        <v>0</v>
      </c>
      <c r="Q22" s="8"/>
      <c r="R22" s="8"/>
      <c r="S22" s="8"/>
      <c r="T22" s="8"/>
      <c r="U22" s="16">
        <f>IF(T22&lt;&gt;0,J22*$Q$43,)</f>
        <v>0</v>
      </c>
      <c r="V22" s="16">
        <f t="shared" si="3"/>
        <v>0</v>
      </c>
      <c r="W22" s="16">
        <f t="shared" si="4"/>
        <v>0</v>
      </c>
      <c r="X22" s="17">
        <f t="shared" si="5"/>
        <v>500</v>
      </c>
      <c r="Y22" s="24"/>
    </row>
    <row r="23" spans="1:25" ht="38.25" x14ac:dyDescent="0.2">
      <c r="A23" s="23"/>
      <c r="B23" s="15" t="s">
        <v>54</v>
      </c>
      <c r="C23" s="15">
        <v>6</v>
      </c>
      <c r="D23" s="15">
        <v>294705</v>
      </c>
      <c r="E23" s="15" t="s">
        <v>344</v>
      </c>
      <c r="F23" s="15" t="s">
        <v>344</v>
      </c>
      <c r="G23" s="15"/>
      <c r="H23" s="15" t="s">
        <v>362</v>
      </c>
      <c r="I23" s="15" t="s">
        <v>55</v>
      </c>
      <c r="J23" s="16">
        <v>19.399999999999999</v>
      </c>
      <c r="K23" s="17">
        <v>500</v>
      </c>
      <c r="L23" s="16">
        <f t="shared" si="0"/>
        <v>9700</v>
      </c>
      <c r="M23" s="8">
        <f t="shared" si="1"/>
        <v>3</v>
      </c>
      <c r="N23" s="8"/>
      <c r="O23" s="8"/>
      <c r="P23" s="8">
        <f t="shared" si="2"/>
        <v>0</v>
      </c>
      <c r="Q23" s="8"/>
      <c r="R23" s="8"/>
      <c r="S23" s="8"/>
      <c r="T23" s="8"/>
      <c r="U23" s="16">
        <f>IF(T23&lt;&gt;0,J23*$Q$43,)</f>
        <v>0</v>
      </c>
      <c r="V23" s="16">
        <f t="shared" si="3"/>
        <v>0</v>
      </c>
      <c r="W23" s="16">
        <f t="shared" si="4"/>
        <v>0</v>
      </c>
      <c r="X23" s="17">
        <f t="shared" si="5"/>
        <v>500</v>
      </c>
      <c r="Y23" s="24"/>
    </row>
    <row r="24" spans="1:25" ht="38.25" x14ac:dyDescent="0.2">
      <c r="A24" s="23"/>
      <c r="B24" s="15" t="s">
        <v>54</v>
      </c>
      <c r="C24" s="15">
        <v>7</v>
      </c>
      <c r="D24" s="15">
        <v>294705</v>
      </c>
      <c r="E24" s="15" t="s">
        <v>345</v>
      </c>
      <c r="F24" s="15" t="s">
        <v>345</v>
      </c>
      <c r="G24" s="15"/>
      <c r="H24" s="15" t="s">
        <v>362</v>
      </c>
      <c r="I24" s="15" t="s">
        <v>55</v>
      </c>
      <c r="J24" s="16">
        <v>3</v>
      </c>
      <c r="K24" s="17">
        <v>500</v>
      </c>
      <c r="L24" s="16">
        <f t="shared" si="0"/>
        <v>1500</v>
      </c>
      <c r="M24" s="8">
        <f t="shared" si="1"/>
        <v>3</v>
      </c>
      <c r="N24" s="8"/>
      <c r="O24" s="8"/>
      <c r="P24" s="8">
        <f t="shared" si="2"/>
        <v>0</v>
      </c>
      <c r="Q24" s="8"/>
      <c r="R24" s="8"/>
      <c r="S24" s="8"/>
      <c r="T24" s="8"/>
      <c r="U24" s="16">
        <f>IF(T24&lt;&gt;0,J24*$Q$43,)</f>
        <v>0</v>
      </c>
      <c r="V24" s="16">
        <f t="shared" si="3"/>
        <v>0</v>
      </c>
      <c r="W24" s="16">
        <f t="shared" si="4"/>
        <v>0</v>
      </c>
      <c r="X24" s="17">
        <f t="shared" si="5"/>
        <v>500</v>
      </c>
      <c r="Y24" s="24"/>
    </row>
    <row r="25" spans="1:25" ht="38.25" x14ac:dyDescent="0.2">
      <c r="A25" s="23"/>
      <c r="B25" s="15" t="s">
        <v>54</v>
      </c>
      <c r="C25" s="15">
        <v>8</v>
      </c>
      <c r="D25" s="15">
        <v>294705</v>
      </c>
      <c r="E25" s="15" t="s">
        <v>346</v>
      </c>
      <c r="F25" s="15" t="s">
        <v>346</v>
      </c>
      <c r="G25" s="15"/>
      <c r="H25" s="15" t="s">
        <v>362</v>
      </c>
      <c r="I25" s="15" t="s">
        <v>55</v>
      </c>
      <c r="J25" s="16">
        <v>25.07</v>
      </c>
      <c r="K25" s="17">
        <v>500</v>
      </c>
      <c r="L25" s="16">
        <f t="shared" si="0"/>
        <v>12535</v>
      </c>
      <c r="M25" s="8">
        <f t="shared" si="1"/>
        <v>3</v>
      </c>
      <c r="N25" s="8"/>
      <c r="O25" s="8"/>
      <c r="P25" s="8">
        <f t="shared" si="2"/>
        <v>0</v>
      </c>
      <c r="Q25" s="8"/>
      <c r="R25" s="8"/>
      <c r="S25" s="8"/>
      <c r="T25" s="8"/>
      <c r="U25" s="16">
        <f>IF(T25&lt;&gt;0,J25*$Q$43,)</f>
        <v>0</v>
      </c>
      <c r="V25" s="16">
        <f t="shared" si="3"/>
        <v>0</v>
      </c>
      <c r="W25" s="16">
        <f t="shared" si="4"/>
        <v>0</v>
      </c>
      <c r="X25" s="17">
        <f t="shared" si="5"/>
        <v>500</v>
      </c>
      <c r="Y25" s="24"/>
    </row>
    <row r="26" spans="1:25" ht="63.75" x14ac:dyDescent="0.2">
      <c r="A26" s="23"/>
      <c r="B26" s="15" t="s">
        <v>54</v>
      </c>
      <c r="C26" s="15">
        <v>9</v>
      </c>
      <c r="D26" s="15">
        <v>294705</v>
      </c>
      <c r="E26" s="15" t="s">
        <v>347</v>
      </c>
      <c r="F26" s="15" t="s">
        <v>347</v>
      </c>
      <c r="G26" s="15"/>
      <c r="H26" s="15" t="s">
        <v>362</v>
      </c>
      <c r="I26" s="15" t="s">
        <v>55</v>
      </c>
      <c r="J26" s="16">
        <v>31.5</v>
      </c>
      <c r="K26" s="17">
        <v>500</v>
      </c>
      <c r="L26" s="16">
        <f t="shared" si="0"/>
        <v>15750</v>
      </c>
      <c r="M26" s="8">
        <f t="shared" si="1"/>
        <v>3</v>
      </c>
      <c r="N26" s="8"/>
      <c r="O26" s="8"/>
      <c r="P26" s="8">
        <f t="shared" si="2"/>
        <v>0</v>
      </c>
      <c r="Q26" s="8"/>
      <c r="R26" s="8"/>
      <c r="S26" s="8"/>
      <c r="T26" s="8"/>
      <c r="U26" s="16">
        <f>IF(T26&lt;&gt;0,J26*$Q$43,)</f>
        <v>0</v>
      </c>
      <c r="V26" s="16">
        <f t="shared" si="3"/>
        <v>0</v>
      </c>
      <c r="W26" s="16">
        <f t="shared" si="4"/>
        <v>0</v>
      </c>
      <c r="X26" s="17">
        <f t="shared" si="5"/>
        <v>500</v>
      </c>
      <c r="Y26" s="24"/>
    </row>
    <row r="27" spans="1:25" ht="51" x14ac:dyDescent="0.2">
      <c r="A27" s="23"/>
      <c r="B27" s="15" t="s">
        <v>54</v>
      </c>
      <c r="C27" s="15">
        <v>10</v>
      </c>
      <c r="D27" s="15">
        <v>294705</v>
      </c>
      <c r="E27" s="15" t="s">
        <v>348</v>
      </c>
      <c r="F27" s="15" t="s">
        <v>348</v>
      </c>
      <c r="G27" s="15"/>
      <c r="H27" s="15" t="s">
        <v>362</v>
      </c>
      <c r="I27" s="15" t="s">
        <v>55</v>
      </c>
      <c r="J27" s="16">
        <v>25</v>
      </c>
      <c r="K27" s="17">
        <v>500</v>
      </c>
      <c r="L27" s="16">
        <f t="shared" si="0"/>
        <v>12500</v>
      </c>
      <c r="M27" s="8">
        <f t="shared" si="1"/>
        <v>3</v>
      </c>
      <c r="N27" s="8"/>
      <c r="O27" s="8"/>
      <c r="P27" s="8">
        <f t="shared" si="2"/>
        <v>0</v>
      </c>
      <c r="Q27" s="8"/>
      <c r="R27" s="8"/>
      <c r="S27" s="8"/>
      <c r="T27" s="8"/>
      <c r="U27" s="16">
        <f>IF(T27&lt;&gt;0,J27*$Q$43,)</f>
        <v>0</v>
      </c>
      <c r="V27" s="16">
        <f t="shared" si="3"/>
        <v>0</v>
      </c>
      <c r="W27" s="16">
        <f t="shared" si="4"/>
        <v>0</v>
      </c>
      <c r="X27" s="17">
        <f t="shared" si="5"/>
        <v>500</v>
      </c>
      <c r="Y27" s="24"/>
    </row>
    <row r="28" spans="1:25" ht="51" x14ac:dyDescent="0.2">
      <c r="A28" s="23"/>
      <c r="B28" s="15" t="s">
        <v>54</v>
      </c>
      <c r="C28" s="15">
        <v>11</v>
      </c>
      <c r="D28" s="15">
        <v>294705</v>
      </c>
      <c r="E28" s="15" t="s">
        <v>349</v>
      </c>
      <c r="F28" s="15" t="s">
        <v>349</v>
      </c>
      <c r="G28" s="15"/>
      <c r="H28" s="15" t="s">
        <v>362</v>
      </c>
      <c r="I28" s="15" t="s">
        <v>55</v>
      </c>
      <c r="J28" s="16">
        <v>12</v>
      </c>
      <c r="K28" s="17">
        <v>10000</v>
      </c>
      <c r="L28" s="16">
        <f t="shared" si="0"/>
        <v>120000</v>
      </c>
      <c r="M28" s="8">
        <f t="shared" si="1"/>
        <v>3</v>
      </c>
      <c r="N28" s="8"/>
      <c r="O28" s="8"/>
      <c r="P28" s="8">
        <f t="shared" si="2"/>
        <v>0</v>
      </c>
      <c r="Q28" s="8"/>
      <c r="R28" s="8"/>
      <c r="S28" s="8"/>
      <c r="T28" s="8"/>
      <c r="U28" s="16">
        <f>IF(T28&lt;&gt;0,J28*$Q$43,)</f>
        <v>0</v>
      </c>
      <c r="V28" s="16">
        <f t="shared" si="3"/>
        <v>0</v>
      </c>
      <c r="W28" s="16">
        <f t="shared" si="4"/>
        <v>0</v>
      </c>
      <c r="X28" s="17">
        <f t="shared" si="5"/>
        <v>10000</v>
      </c>
      <c r="Y28" s="24"/>
    </row>
    <row r="29" spans="1:25" ht="38.25" x14ac:dyDescent="0.2">
      <c r="A29" s="23"/>
      <c r="B29" s="15" t="s">
        <v>54</v>
      </c>
      <c r="C29" s="15">
        <v>12</v>
      </c>
      <c r="D29" s="15">
        <v>294705</v>
      </c>
      <c r="E29" s="15" t="s">
        <v>350</v>
      </c>
      <c r="F29" s="15" t="s">
        <v>350</v>
      </c>
      <c r="G29" s="15"/>
      <c r="H29" s="15" t="s">
        <v>362</v>
      </c>
      <c r="I29" s="15" t="s">
        <v>55</v>
      </c>
      <c r="J29" s="16">
        <v>75.67</v>
      </c>
      <c r="K29" s="17">
        <v>150</v>
      </c>
      <c r="L29" s="16">
        <f t="shared" si="0"/>
        <v>11350.5</v>
      </c>
      <c r="M29" s="8">
        <f t="shared" si="1"/>
        <v>3</v>
      </c>
      <c r="N29" s="8"/>
      <c r="O29" s="8"/>
      <c r="P29" s="8">
        <f t="shared" si="2"/>
        <v>0</v>
      </c>
      <c r="Q29" s="8"/>
      <c r="R29" s="8"/>
      <c r="S29" s="8"/>
      <c r="T29" s="8"/>
      <c r="U29" s="16">
        <f>IF(T29&lt;&gt;0,J29*$Q$43,)</f>
        <v>0</v>
      </c>
      <c r="V29" s="16">
        <f t="shared" si="3"/>
        <v>0</v>
      </c>
      <c r="W29" s="16">
        <f t="shared" si="4"/>
        <v>0</v>
      </c>
      <c r="X29" s="17">
        <f t="shared" si="5"/>
        <v>150</v>
      </c>
      <c r="Y29" s="24"/>
    </row>
    <row r="30" spans="1:25" ht="51" x14ac:dyDescent="0.2">
      <c r="A30" s="23"/>
      <c r="B30" s="15" t="s">
        <v>54</v>
      </c>
      <c r="C30" s="15">
        <v>13</v>
      </c>
      <c r="D30" s="15">
        <v>294705</v>
      </c>
      <c r="E30" s="15" t="s">
        <v>351</v>
      </c>
      <c r="F30" s="15" t="s">
        <v>351</v>
      </c>
      <c r="G30" s="15"/>
      <c r="H30" s="15" t="s">
        <v>362</v>
      </c>
      <c r="I30" s="15" t="s">
        <v>55</v>
      </c>
      <c r="J30" s="16">
        <v>126</v>
      </c>
      <c r="K30" s="17">
        <v>20</v>
      </c>
      <c r="L30" s="16">
        <f t="shared" si="0"/>
        <v>2520</v>
      </c>
      <c r="M30" s="8">
        <f t="shared" si="1"/>
        <v>3</v>
      </c>
      <c r="N30" s="8"/>
      <c r="O30" s="8"/>
      <c r="P30" s="8">
        <f t="shared" si="2"/>
        <v>0</v>
      </c>
      <c r="Q30" s="8"/>
      <c r="R30" s="8"/>
      <c r="S30" s="8"/>
      <c r="T30" s="8"/>
      <c r="U30" s="16">
        <f>IF(T30&lt;&gt;0,J30*$Q$43,)</f>
        <v>0</v>
      </c>
      <c r="V30" s="16">
        <f t="shared" si="3"/>
        <v>0</v>
      </c>
      <c r="W30" s="16">
        <f t="shared" si="4"/>
        <v>0</v>
      </c>
      <c r="X30" s="17">
        <f t="shared" si="5"/>
        <v>20</v>
      </c>
      <c r="Y30" s="24"/>
    </row>
    <row r="31" spans="1:25" ht="76.5" x14ac:dyDescent="0.2">
      <c r="A31" s="23"/>
      <c r="B31" s="15" t="s">
        <v>54</v>
      </c>
      <c r="C31" s="15">
        <v>14</v>
      </c>
      <c r="D31" s="15">
        <v>294705</v>
      </c>
      <c r="E31" s="91" t="s">
        <v>352</v>
      </c>
      <c r="F31" s="91" t="s">
        <v>352</v>
      </c>
      <c r="G31" s="15"/>
      <c r="H31" s="15" t="s">
        <v>362</v>
      </c>
      <c r="I31" s="15" t="s">
        <v>55</v>
      </c>
      <c r="J31" s="16">
        <v>16.63</v>
      </c>
      <c r="K31" s="17">
        <v>16000</v>
      </c>
      <c r="L31" s="16">
        <f t="shared" si="0"/>
        <v>266080</v>
      </c>
      <c r="M31" s="8">
        <f t="shared" si="1"/>
        <v>3</v>
      </c>
      <c r="N31" s="8"/>
      <c r="O31" s="8"/>
      <c r="P31" s="8">
        <f t="shared" si="2"/>
        <v>0</v>
      </c>
      <c r="Q31" s="8"/>
      <c r="R31" s="8"/>
      <c r="S31" s="8"/>
      <c r="T31" s="8"/>
      <c r="U31" s="16">
        <f>IF(T31&lt;&gt;0,J31*$Q$43,)</f>
        <v>0</v>
      </c>
      <c r="V31" s="16">
        <f t="shared" si="3"/>
        <v>0</v>
      </c>
      <c r="W31" s="16">
        <f t="shared" si="4"/>
        <v>0</v>
      </c>
      <c r="X31" s="17">
        <f t="shared" si="5"/>
        <v>16000</v>
      </c>
      <c r="Y31" s="24"/>
    </row>
    <row r="32" spans="1:25" ht="51" x14ac:dyDescent="0.2">
      <c r="A32" s="23"/>
      <c r="B32" s="15" t="s">
        <v>54</v>
      </c>
      <c r="C32" s="15">
        <v>15</v>
      </c>
      <c r="D32" s="15">
        <v>294705</v>
      </c>
      <c r="E32" s="91" t="s">
        <v>353</v>
      </c>
      <c r="F32" s="91" t="s">
        <v>353</v>
      </c>
      <c r="G32" s="15"/>
      <c r="H32" s="15" t="s">
        <v>362</v>
      </c>
      <c r="I32" s="15" t="s">
        <v>55</v>
      </c>
      <c r="J32" s="16">
        <v>10.93</v>
      </c>
      <c r="K32" s="17">
        <v>11500</v>
      </c>
      <c r="L32" s="16">
        <f t="shared" si="0"/>
        <v>125695</v>
      </c>
      <c r="M32" s="8">
        <f t="shared" si="1"/>
        <v>3</v>
      </c>
      <c r="N32" s="8"/>
      <c r="O32" s="8"/>
      <c r="P32" s="8">
        <f t="shared" si="2"/>
        <v>0</v>
      </c>
      <c r="Q32" s="8"/>
      <c r="R32" s="8"/>
      <c r="S32" s="8"/>
      <c r="T32" s="8"/>
      <c r="U32" s="16">
        <f>IF(T32&lt;&gt;0,J32*$Q$43,)</f>
        <v>0</v>
      </c>
      <c r="V32" s="16">
        <f t="shared" si="3"/>
        <v>0</v>
      </c>
      <c r="W32" s="16">
        <f t="shared" si="4"/>
        <v>0</v>
      </c>
      <c r="X32" s="17">
        <f t="shared" si="5"/>
        <v>11500</v>
      </c>
      <c r="Y32" s="24"/>
    </row>
    <row r="33" spans="1:25" ht="76.5" x14ac:dyDescent="0.2">
      <c r="A33" s="23"/>
      <c r="B33" s="15" t="s">
        <v>54</v>
      </c>
      <c r="C33" s="15">
        <v>16</v>
      </c>
      <c r="D33" s="15">
        <v>294705</v>
      </c>
      <c r="E33" s="91" t="s">
        <v>354</v>
      </c>
      <c r="F33" s="91" t="s">
        <v>354</v>
      </c>
      <c r="G33" s="15"/>
      <c r="H33" s="15" t="s">
        <v>362</v>
      </c>
      <c r="I33" s="15" t="s">
        <v>55</v>
      </c>
      <c r="J33" s="16">
        <v>88.83</v>
      </c>
      <c r="K33" s="17">
        <v>1000</v>
      </c>
      <c r="L33" s="16">
        <f t="shared" si="0"/>
        <v>88830</v>
      </c>
      <c r="M33" s="8">
        <f t="shared" si="1"/>
        <v>3</v>
      </c>
      <c r="N33" s="8"/>
      <c r="O33" s="8"/>
      <c r="P33" s="8">
        <f t="shared" si="2"/>
        <v>0</v>
      </c>
      <c r="Q33" s="8"/>
      <c r="R33" s="8"/>
      <c r="S33" s="8"/>
      <c r="T33" s="8"/>
      <c r="U33" s="16">
        <f>IF(T33&lt;&gt;0,J33*$Q$43,)</f>
        <v>0</v>
      </c>
      <c r="V33" s="16">
        <f t="shared" si="3"/>
        <v>0</v>
      </c>
      <c r="W33" s="16">
        <f t="shared" si="4"/>
        <v>0</v>
      </c>
      <c r="X33" s="17">
        <f t="shared" si="5"/>
        <v>1000</v>
      </c>
      <c r="Y33" s="24"/>
    </row>
    <row r="34" spans="1:25" ht="63.75" x14ac:dyDescent="0.2">
      <c r="A34" s="23"/>
      <c r="B34" s="15" t="s">
        <v>54</v>
      </c>
      <c r="C34" s="15">
        <v>17</v>
      </c>
      <c r="D34" s="15">
        <v>294705</v>
      </c>
      <c r="E34" s="91" t="s">
        <v>355</v>
      </c>
      <c r="F34" s="91" t="s">
        <v>355</v>
      </c>
      <c r="G34" s="15"/>
      <c r="H34" s="15" t="s">
        <v>362</v>
      </c>
      <c r="I34" s="15" t="s">
        <v>55</v>
      </c>
      <c r="J34" s="16">
        <v>32.93</v>
      </c>
      <c r="K34" s="17">
        <v>3000</v>
      </c>
      <c r="L34" s="16">
        <f t="shared" si="0"/>
        <v>98790</v>
      </c>
      <c r="M34" s="8">
        <f t="shared" si="1"/>
        <v>3</v>
      </c>
      <c r="N34" s="8"/>
      <c r="O34" s="8"/>
      <c r="P34" s="8">
        <f t="shared" si="2"/>
        <v>0</v>
      </c>
      <c r="Q34" s="8"/>
      <c r="R34" s="8"/>
      <c r="S34" s="8"/>
      <c r="T34" s="8"/>
      <c r="U34" s="16">
        <f>IF(T34&lt;&gt;0,J34*$Q$43,)</f>
        <v>0</v>
      </c>
      <c r="V34" s="16">
        <f t="shared" si="3"/>
        <v>0</v>
      </c>
      <c r="W34" s="16">
        <f t="shared" si="4"/>
        <v>0</v>
      </c>
      <c r="X34" s="17">
        <f t="shared" si="5"/>
        <v>3000</v>
      </c>
      <c r="Y34" s="24"/>
    </row>
    <row r="35" spans="1:25" ht="38.25" x14ac:dyDescent="0.2">
      <c r="A35" s="23"/>
      <c r="B35" s="15" t="s">
        <v>54</v>
      </c>
      <c r="C35" s="15">
        <v>18</v>
      </c>
      <c r="D35" s="15">
        <v>294705</v>
      </c>
      <c r="E35" s="91" t="s">
        <v>356</v>
      </c>
      <c r="F35" s="91" t="s">
        <v>356</v>
      </c>
      <c r="G35" s="15"/>
      <c r="H35" s="15" t="s">
        <v>362</v>
      </c>
      <c r="I35" s="15" t="s">
        <v>55</v>
      </c>
      <c r="J35" s="16">
        <v>54.55</v>
      </c>
      <c r="K35" s="17">
        <v>1000</v>
      </c>
      <c r="L35" s="16">
        <f t="shared" si="0"/>
        <v>54550</v>
      </c>
      <c r="M35" s="8">
        <f t="shared" si="1"/>
        <v>3</v>
      </c>
      <c r="N35" s="8"/>
      <c r="O35" s="8"/>
      <c r="P35" s="8">
        <f t="shared" si="2"/>
        <v>0</v>
      </c>
      <c r="Q35" s="8"/>
      <c r="R35" s="8"/>
      <c r="S35" s="8"/>
      <c r="T35" s="8"/>
      <c r="U35" s="16">
        <f>IF(T35&lt;&gt;0,J35*$Q$43,)</f>
        <v>0</v>
      </c>
      <c r="V35" s="16">
        <f t="shared" si="3"/>
        <v>0</v>
      </c>
      <c r="W35" s="16">
        <f t="shared" si="4"/>
        <v>0</v>
      </c>
      <c r="X35" s="17">
        <f t="shared" si="5"/>
        <v>1000</v>
      </c>
      <c r="Y35" s="24"/>
    </row>
    <row r="36" spans="1:25" ht="63.75" x14ac:dyDescent="0.2">
      <c r="A36" s="23"/>
      <c r="B36" s="15" t="s">
        <v>54</v>
      </c>
      <c r="C36" s="15">
        <v>19</v>
      </c>
      <c r="D36" s="15">
        <v>294705</v>
      </c>
      <c r="E36" s="91" t="s">
        <v>357</v>
      </c>
      <c r="F36" s="91" t="s">
        <v>357</v>
      </c>
      <c r="G36" s="15"/>
      <c r="H36" s="15" t="s">
        <v>362</v>
      </c>
      <c r="I36" s="15" t="s">
        <v>55</v>
      </c>
      <c r="J36" s="16">
        <v>29.68</v>
      </c>
      <c r="K36" s="17">
        <v>3500</v>
      </c>
      <c r="L36" s="16">
        <f t="shared" si="0"/>
        <v>103880</v>
      </c>
      <c r="M36" s="8">
        <f t="shared" si="1"/>
        <v>3</v>
      </c>
      <c r="N36" s="8"/>
      <c r="O36" s="8"/>
      <c r="P36" s="8">
        <f t="shared" si="2"/>
        <v>0</v>
      </c>
      <c r="Q36" s="8"/>
      <c r="R36" s="8"/>
      <c r="S36" s="8"/>
      <c r="T36" s="8"/>
      <c r="U36" s="16">
        <f>IF(T36&lt;&gt;0,J36*$Q$43,)</f>
        <v>0</v>
      </c>
      <c r="V36" s="16">
        <f t="shared" si="3"/>
        <v>0</v>
      </c>
      <c r="W36" s="16">
        <f t="shared" si="4"/>
        <v>0</v>
      </c>
      <c r="X36" s="17">
        <f t="shared" si="5"/>
        <v>3500</v>
      </c>
      <c r="Y36" s="24"/>
    </row>
    <row r="37" spans="1:25" ht="63.75" x14ac:dyDescent="0.2">
      <c r="A37" s="23"/>
      <c r="B37" s="15" t="s">
        <v>54</v>
      </c>
      <c r="C37" s="15">
        <v>20</v>
      </c>
      <c r="D37" s="15">
        <v>294705</v>
      </c>
      <c r="E37" s="91" t="s">
        <v>358</v>
      </c>
      <c r="F37" s="91" t="s">
        <v>358</v>
      </c>
      <c r="G37" s="15"/>
      <c r="H37" s="15" t="s">
        <v>362</v>
      </c>
      <c r="I37" s="15" t="s">
        <v>55</v>
      </c>
      <c r="J37" s="16">
        <v>43.3</v>
      </c>
      <c r="K37" s="17">
        <v>2500</v>
      </c>
      <c r="L37" s="16">
        <f t="shared" si="0"/>
        <v>108250</v>
      </c>
      <c r="M37" s="8">
        <f t="shared" si="1"/>
        <v>3</v>
      </c>
      <c r="N37" s="8"/>
      <c r="O37" s="8"/>
      <c r="P37" s="8">
        <f t="shared" si="2"/>
        <v>0</v>
      </c>
      <c r="Q37" s="8"/>
      <c r="R37" s="8"/>
      <c r="S37" s="8"/>
      <c r="T37" s="8"/>
      <c r="U37" s="16">
        <f>IF(T37&lt;&gt;0,J37*$Q$43,)</f>
        <v>0</v>
      </c>
      <c r="V37" s="16">
        <f t="shared" si="3"/>
        <v>0</v>
      </c>
      <c r="W37" s="16">
        <f t="shared" si="4"/>
        <v>0</v>
      </c>
      <c r="X37" s="17">
        <f t="shared" si="5"/>
        <v>2500</v>
      </c>
      <c r="Y37" s="24"/>
    </row>
    <row r="38" spans="1:25" ht="63.75" x14ac:dyDescent="0.2">
      <c r="A38" s="23"/>
      <c r="B38" s="15" t="s">
        <v>54</v>
      </c>
      <c r="C38" s="15">
        <v>21</v>
      </c>
      <c r="D38" s="15">
        <v>294705</v>
      </c>
      <c r="E38" s="91" t="s">
        <v>359</v>
      </c>
      <c r="F38" s="91" t="s">
        <v>359</v>
      </c>
      <c r="G38" s="15"/>
      <c r="H38" s="15" t="s">
        <v>362</v>
      </c>
      <c r="I38" s="15" t="s">
        <v>55</v>
      </c>
      <c r="J38" s="16">
        <v>10</v>
      </c>
      <c r="K38" s="17">
        <v>12000</v>
      </c>
      <c r="L38" s="16">
        <f t="shared" si="0"/>
        <v>120000</v>
      </c>
      <c r="M38" s="8">
        <f t="shared" si="1"/>
        <v>3</v>
      </c>
      <c r="N38" s="8"/>
      <c r="O38" s="8"/>
      <c r="P38" s="8">
        <f t="shared" si="2"/>
        <v>0</v>
      </c>
      <c r="Q38" s="8"/>
      <c r="R38" s="8"/>
      <c r="S38" s="8"/>
      <c r="T38" s="8"/>
      <c r="U38" s="16">
        <f>IF(T38&lt;&gt;0,J38*$Q$43,)</f>
        <v>0</v>
      </c>
      <c r="V38" s="16">
        <f t="shared" ref="V38:V40" si="6">U38*K38</f>
        <v>0</v>
      </c>
      <c r="W38" s="16">
        <f t="shared" ref="W38:W40" si="7">X38*ROUNDDOWN(T38,6)</f>
        <v>0</v>
      </c>
      <c r="X38" s="17">
        <f t="shared" ref="X38:X40" si="8">K38</f>
        <v>12000</v>
      </c>
      <c r="Y38" s="24"/>
    </row>
    <row r="39" spans="1:25" ht="51" x14ac:dyDescent="0.2">
      <c r="A39" s="23"/>
      <c r="B39" s="15" t="s">
        <v>54</v>
      </c>
      <c r="C39" s="15">
        <v>22</v>
      </c>
      <c r="D39" s="15">
        <v>294705</v>
      </c>
      <c r="E39" s="91" t="s">
        <v>360</v>
      </c>
      <c r="F39" s="91" t="s">
        <v>360</v>
      </c>
      <c r="G39" s="15"/>
      <c r="H39" s="15" t="s">
        <v>362</v>
      </c>
      <c r="I39" s="15" t="s">
        <v>55</v>
      </c>
      <c r="J39" s="16">
        <v>15</v>
      </c>
      <c r="K39" s="17">
        <v>10000</v>
      </c>
      <c r="L39" s="16">
        <f t="shared" si="0"/>
        <v>150000</v>
      </c>
      <c r="M39" s="8">
        <f t="shared" si="1"/>
        <v>3</v>
      </c>
      <c r="N39" s="8"/>
      <c r="O39" s="8"/>
      <c r="P39" s="8">
        <f t="shared" si="2"/>
        <v>0</v>
      </c>
      <c r="Q39" s="8"/>
      <c r="R39" s="8"/>
      <c r="S39" s="8"/>
      <c r="T39" s="8"/>
      <c r="U39" s="16">
        <f>IF(T39&lt;&gt;0,J39*$Q$43,)</f>
        <v>0</v>
      </c>
      <c r="V39" s="16">
        <f t="shared" si="6"/>
        <v>0</v>
      </c>
      <c r="W39" s="16">
        <f t="shared" si="7"/>
        <v>0</v>
      </c>
      <c r="X39" s="17">
        <f t="shared" si="8"/>
        <v>10000</v>
      </c>
      <c r="Y39" s="24"/>
    </row>
    <row r="40" spans="1:25" ht="51" x14ac:dyDescent="0.2">
      <c r="A40" s="23"/>
      <c r="B40" s="15" t="s">
        <v>54</v>
      </c>
      <c r="C40" s="15">
        <v>23</v>
      </c>
      <c r="D40" s="15">
        <v>294705</v>
      </c>
      <c r="E40" s="91" t="s">
        <v>361</v>
      </c>
      <c r="F40" s="91" t="s">
        <v>361</v>
      </c>
      <c r="G40" s="15"/>
      <c r="H40" s="15" t="s">
        <v>362</v>
      </c>
      <c r="I40" s="15" t="s">
        <v>55</v>
      </c>
      <c r="J40" s="16">
        <v>113</v>
      </c>
      <c r="K40" s="17">
        <v>500</v>
      </c>
      <c r="L40" s="16">
        <f t="shared" si="0"/>
        <v>56500</v>
      </c>
      <c r="M40" s="8">
        <f t="shared" si="1"/>
        <v>3</v>
      </c>
      <c r="N40" s="8"/>
      <c r="O40" s="8"/>
      <c r="P40" s="8">
        <f t="shared" si="2"/>
        <v>0</v>
      </c>
      <c r="Q40" s="8"/>
      <c r="R40" s="8"/>
      <c r="S40" s="8"/>
      <c r="T40" s="8"/>
      <c r="U40" s="16">
        <f>IF(T40&lt;&gt;0,J40*$Q$43,)</f>
        <v>0</v>
      </c>
      <c r="V40" s="16">
        <f t="shared" si="6"/>
        <v>0</v>
      </c>
      <c r="W40" s="16">
        <f t="shared" si="7"/>
        <v>0</v>
      </c>
      <c r="X40" s="17">
        <f t="shared" si="8"/>
        <v>500</v>
      </c>
      <c r="Y40" s="24"/>
    </row>
    <row r="41" spans="1:25" ht="12.75" customHeight="1" x14ac:dyDescent="0.2">
      <c r="K41" s="18"/>
      <c r="L41" s="18"/>
    </row>
    <row r="42" spans="1:25" ht="15" x14ac:dyDescent="0.25">
      <c r="K42" s="32" t="s">
        <v>56</v>
      </c>
      <c r="L42" s="32"/>
      <c r="M42" s="32" t="s">
        <v>57</v>
      </c>
      <c r="N42" s="32"/>
      <c r="O42" s="32"/>
      <c r="P42" s="32"/>
      <c r="Q42" s="32"/>
      <c r="R42" s="19"/>
      <c r="S42" s="19"/>
      <c r="W42" s="19" t="s">
        <v>58</v>
      </c>
      <c r="X42" s="20"/>
    </row>
    <row r="43" spans="1:25" ht="15" x14ac:dyDescent="0.25">
      <c r="L43" s="21">
        <f>SUM(L18:L40)</f>
        <v>1450630.5</v>
      </c>
      <c r="Q43" s="21">
        <f>W43/L43</f>
        <v>0</v>
      </c>
      <c r="W43" s="21">
        <f>SUM(W18:W40)</f>
        <v>0</v>
      </c>
    </row>
    <row r="44" spans="1:25" ht="12.75" customHeight="1" x14ac:dyDescent="0.2">
      <c r="R44" s="18" t="s">
        <v>59</v>
      </c>
      <c r="S44" s="18" t="s">
        <v>60</v>
      </c>
      <c r="T44" s="18"/>
    </row>
    <row r="45" spans="1:25" ht="12.75" customHeight="1" x14ac:dyDescent="0.25">
      <c r="D45" s="33" t="s">
        <v>61</v>
      </c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5"/>
      <c r="R45" s="25">
        <f>SUM(V18:V40)</f>
        <v>0</v>
      </c>
      <c r="S45" s="25">
        <v>100</v>
      </c>
      <c r="T45" s="26" t="s">
        <v>62</v>
      </c>
    </row>
    <row r="46" spans="1:25" ht="15" x14ac:dyDescent="0.25">
      <c r="D46" s="33" t="s">
        <v>63</v>
      </c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5"/>
      <c r="R46" s="21">
        <f>SUMIF(P18:P40,1,V18:V40)</f>
        <v>0</v>
      </c>
      <c r="S46" s="21">
        <f>IF(R45&lt;&gt;0,R46/R45*100,)</f>
        <v>0</v>
      </c>
      <c r="T46" s="27" t="str">
        <f>IF(S46&lt;=50," ","РФ/ДНР/ЛНР/ЕАЭС")</f>
        <v xml:space="preserve"> </v>
      </c>
    </row>
    <row r="47" spans="1:25" ht="15" x14ac:dyDescent="0.25">
      <c r="D47" s="36" t="s">
        <v>64</v>
      </c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8"/>
      <c r="R47" s="21">
        <f>IF(R45&lt;&gt;0,R45-R46,)</f>
        <v>0</v>
      </c>
      <c r="S47" s="21">
        <f>IF(R45&lt;&gt;0,R47/R45*100,)</f>
        <v>0</v>
      </c>
      <c r="T47" s="27" t="str">
        <f>IF(S47&gt;50,"Импорт"," ")</f>
        <v xml:space="preserve"> </v>
      </c>
    </row>
    <row r="48" spans="1:25" ht="15" x14ac:dyDescent="0.25">
      <c r="D48" s="33" t="s">
        <v>65</v>
      </c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5"/>
      <c r="R48" s="21">
        <f>SUMIF(M18:M40,0,V18:V40)</f>
        <v>0</v>
      </c>
      <c r="S48" s="21">
        <f>IF(R45&lt;&gt;0,R48/R45*100,)</f>
        <v>0</v>
      </c>
      <c r="T48" s="27" t="str">
        <f>IF(S48&lt;=50," ","РЭП (ПО)")</f>
        <v xml:space="preserve"> </v>
      </c>
    </row>
    <row r="49" spans="1:23" x14ac:dyDescent="0.2">
      <c r="A49" s="8"/>
    </row>
    <row r="50" spans="1:23" ht="15.75" customHeight="1" x14ac:dyDescent="0.2">
      <c r="B50" s="22" t="s">
        <v>66</v>
      </c>
    </row>
    <row r="51" spans="1:23" ht="19.5" customHeight="1" x14ac:dyDescent="0.2">
      <c r="B51" s="39" t="s">
        <v>67</v>
      </c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</row>
    <row r="52" spans="1:23" ht="20.25" customHeight="1" x14ac:dyDescent="0.2">
      <c r="B52" s="28" t="s">
        <v>68</v>
      </c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</row>
    <row r="53" spans="1:23" ht="39.75" customHeight="1" x14ac:dyDescent="0.2">
      <c r="B53" s="40" t="s">
        <v>69</v>
      </c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</row>
    <row r="54" spans="1:23" ht="19.5" customHeight="1" x14ac:dyDescent="0.2">
      <c r="B54" s="28" t="s">
        <v>70</v>
      </c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</row>
    <row r="55" spans="1:23" ht="18" customHeight="1" x14ac:dyDescent="0.2">
      <c r="B55" s="28" t="s">
        <v>71</v>
      </c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</row>
    <row r="56" spans="1:23" ht="22.5" customHeight="1" x14ac:dyDescent="0.2">
      <c r="B56" s="28" t="s">
        <v>72</v>
      </c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</row>
    <row r="57" spans="1:23" ht="19.5" customHeight="1" x14ac:dyDescent="0.2">
      <c r="B57" s="28" t="s">
        <v>73</v>
      </c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</row>
    <row r="58" spans="1:23" ht="22.5" customHeight="1" x14ac:dyDescent="0.2">
      <c r="B58" s="28" t="s">
        <v>74</v>
      </c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</row>
    <row r="59" spans="1:23" ht="34.5" customHeight="1" x14ac:dyDescent="0.2">
      <c r="B59" s="28" t="s">
        <v>75</v>
      </c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</row>
    <row r="60" spans="1:23" ht="36" customHeight="1" x14ac:dyDescent="0.2">
      <c r="B60" s="28" t="s">
        <v>76</v>
      </c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</row>
    <row r="61" spans="1:23" ht="32.25" customHeight="1" x14ac:dyDescent="0.2">
      <c r="B61" s="30" t="s">
        <v>77</v>
      </c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</row>
    <row r="62" spans="1:23" ht="33.75" customHeight="1" x14ac:dyDescent="0.2">
      <c r="B62" s="28" t="s">
        <v>78</v>
      </c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</row>
    <row r="63" spans="1:23" ht="33.75" customHeight="1" x14ac:dyDescent="0.2">
      <c r="B63" s="28" t="s">
        <v>79</v>
      </c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</row>
    <row r="64" spans="1:23" ht="124.5" customHeight="1" x14ac:dyDescent="0.2">
      <c r="B64" s="28" t="s">
        <v>80</v>
      </c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</row>
    <row r="65" spans="1:23" ht="33.75" customHeight="1" x14ac:dyDescent="0.2">
      <c r="B65" s="28" t="s">
        <v>81</v>
      </c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</row>
    <row r="66" spans="1:23" ht="24.75" customHeight="1" x14ac:dyDescent="0.2">
      <c r="A66" s="8"/>
    </row>
  </sheetData>
  <sheetProtection algorithmName="SHA-512" hashValue="9CCwFfYgeZYuAUcc+EOhG+dbaf58ru12luu9o+zRctW57o8uS93VKQRx8CLb/bMhUuFCKTHVvqbfsDUzizyIfg==" saltValue="6oHo7KCFt7M6qHryH5pxrg==" spinCount="100000" sheet="1" formatCells="0" formatColumns="0" formatRows="0" sort="0" autoFilter="0"/>
  <autoFilter ref="B17:S18" xr:uid="{00000000-0009-0000-0000-000000000000}"/>
  <mergeCells count="92"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  <mergeCell ref="D10:E10"/>
    <mergeCell ref="F10:L10"/>
    <mergeCell ref="D11:E11"/>
    <mergeCell ref="F11:L11"/>
    <mergeCell ref="D12:E12"/>
    <mergeCell ref="F12:L12"/>
    <mergeCell ref="M14:M16"/>
    <mergeCell ref="N14:N16"/>
    <mergeCell ref="O14:O16"/>
    <mergeCell ref="A14:A16"/>
    <mergeCell ref="B14:B16"/>
    <mergeCell ref="C14:C16"/>
    <mergeCell ref="D14:G14"/>
    <mergeCell ref="H14:H16"/>
    <mergeCell ref="I14:I16"/>
    <mergeCell ref="V14:V16"/>
    <mergeCell ref="W14:W16"/>
    <mergeCell ref="X14:X16"/>
    <mergeCell ref="D15:D16"/>
    <mergeCell ref="E15:E16"/>
    <mergeCell ref="F15:F16"/>
    <mergeCell ref="G15:G16"/>
    <mergeCell ref="P14:P16"/>
    <mergeCell ref="Q14:Q16"/>
    <mergeCell ref="R14:R16"/>
    <mergeCell ref="S14:S16"/>
    <mergeCell ref="T14:T16"/>
    <mergeCell ref="U14:U16"/>
    <mergeCell ref="J14:J16"/>
    <mergeCell ref="K14:K16"/>
    <mergeCell ref="L14:L16"/>
    <mergeCell ref="AU15:AV15"/>
    <mergeCell ref="Y15:Z15"/>
    <mergeCell ref="AA15:AB15"/>
    <mergeCell ref="AC15:AD15"/>
    <mergeCell ref="AE15:AF15"/>
    <mergeCell ref="AG15:AH15"/>
    <mergeCell ref="AI15:AJ15"/>
    <mergeCell ref="AK15:AL15"/>
    <mergeCell ref="AM15:AN15"/>
    <mergeCell ref="AO15:AP15"/>
    <mergeCell ref="AQ15:AR15"/>
    <mergeCell ref="AS15:AT15"/>
    <mergeCell ref="BS15:BT15"/>
    <mergeCell ref="AW15:AX15"/>
    <mergeCell ref="AY15:AZ15"/>
    <mergeCell ref="BA15:BB15"/>
    <mergeCell ref="BC15:BD15"/>
    <mergeCell ref="BE15:BF15"/>
    <mergeCell ref="BG15:BH15"/>
    <mergeCell ref="BI15:BJ15"/>
    <mergeCell ref="BK15:BL15"/>
    <mergeCell ref="BM15:BN15"/>
    <mergeCell ref="BO15:BP15"/>
    <mergeCell ref="BQ15:BR15"/>
    <mergeCell ref="B56:W56"/>
    <mergeCell ref="K42:L42"/>
    <mergeCell ref="M42:Q42"/>
    <mergeCell ref="D45:Q45"/>
    <mergeCell ref="D46:Q46"/>
    <mergeCell ref="D47:Q47"/>
    <mergeCell ref="D48:Q48"/>
    <mergeCell ref="B51:W51"/>
    <mergeCell ref="B52:W52"/>
    <mergeCell ref="B53:W53"/>
    <mergeCell ref="B54:W54"/>
    <mergeCell ref="B55:W55"/>
    <mergeCell ref="B63:W63"/>
    <mergeCell ref="B64:W64"/>
    <mergeCell ref="B65:W65"/>
    <mergeCell ref="B57:W57"/>
    <mergeCell ref="B58:W58"/>
    <mergeCell ref="B59:W59"/>
    <mergeCell ref="B60:W60"/>
    <mergeCell ref="B61:W61"/>
    <mergeCell ref="B62:W62"/>
  </mergeCells>
  <dataValidations count="3">
    <dataValidation type="list" allowBlank="1" showInputMessage="1" showErrorMessage="1" sqref="N18:N40" xr:uid="{00000000-0002-0000-0000-000000000000}">
      <formula1>yes_no</formula1>
    </dataValidation>
    <dataValidation type="list" allowBlank="1" showInputMessage="1" showErrorMessage="1" prompt="Выберите страну из списка" sqref="Q18:Q40" xr:uid="{00000000-0002-0000-0000-000001000000}">
      <formula1>countries</formula1>
    </dataValidation>
    <dataValidation type="list" allowBlank="1" showInputMessage="1" showErrorMessage="1" prompt="Выберите Реестр из списка" sqref="R18:R40" xr:uid="{00000000-0002-0000-0000-000002000000}">
      <formula1>rep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56"/>
  <sheetViews>
    <sheetView workbookViewId="0"/>
  </sheetViews>
  <sheetFormatPr defaultColWidth="9.140625" defaultRowHeight="15" x14ac:dyDescent="0.25"/>
  <cols>
    <col min="1" max="16384" width="9.140625" style="1"/>
  </cols>
  <sheetData>
    <row r="1" spans="1:3" x14ac:dyDescent="0.25">
      <c r="A1" s="1" t="s">
        <v>55</v>
      </c>
      <c r="B1" s="1" t="s">
        <v>82</v>
      </c>
      <c r="C1" s="1" t="s">
        <v>83</v>
      </c>
    </row>
    <row r="2" spans="1:3" x14ac:dyDescent="0.25">
      <c r="A2" s="1" t="s">
        <v>84</v>
      </c>
      <c r="C2" s="1" t="s">
        <v>85</v>
      </c>
    </row>
    <row r="3" spans="1:3" x14ac:dyDescent="0.25">
      <c r="A3" s="1" t="s">
        <v>86</v>
      </c>
    </row>
    <row r="4" spans="1:3" x14ac:dyDescent="0.25">
      <c r="A4" s="1" t="s">
        <v>87</v>
      </c>
    </row>
    <row r="5" spans="1:3" x14ac:dyDescent="0.25">
      <c r="A5" s="1" t="s">
        <v>88</v>
      </c>
    </row>
    <row r="6" spans="1:3" x14ac:dyDescent="0.25">
      <c r="A6" s="1" t="s">
        <v>89</v>
      </c>
    </row>
    <row r="7" spans="1:3" x14ac:dyDescent="0.25">
      <c r="A7" s="1" t="s">
        <v>90</v>
      </c>
    </row>
    <row r="8" spans="1:3" x14ac:dyDescent="0.25">
      <c r="A8" s="1" t="s">
        <v>91</v>
      </c>
    </row>
    <row r="9" spans="1:3" x14ac:dyDescent="0.25">
      <c r="A9" s="1" t="s">
        <v>92</v>
      </c>
    </row>
    <row r="10" spans="1:3" x14ac:dyDescent="0.25">
      <c r="A10" s="1" t="s">
        <v>93</v>
      </c>
    </row>
    <row r="11" spans="1:3" x14ac:dyDescent="0.25">
      <c r="A11" s="1" t="s">
        <v>94</v>
      </c>
    </row>
    <row r="12" spans="1:3" x14ac:dyDescent="0.25">
      <c r="A12" s="1" t="s">
        <v>95</v>
      </c>
    </row>
    <row r="13" spans="1:3" x14ac:dyDescent="0.25">
      <c r="A13" s="1" t="s">
        <v>96</v>
      </c>
    </row>
    <row r="14" spans="1:3" x14ac:dyDescent="0.25">
      <c r="A14" s="1" t="s">
        <v>97</v>
      </c>
    </row>
    <row r="15" spans="1:3" x14ac:dyDescent="0.25">
      <c r="A15" s="1" t="s">
        <v>98</v>
      </c>
    </row>
    <row r="16" spans="1:3" x14ac:dyDescent="0.25">
      <c r="A16" s="1" t="s">
        <v>99</v>
      </c>
    </row>
    <row r="17" spans="1:1" x14ac:dyDescent="0.25">
      <c r="A17" s="1" t="s">
        <v>100</v>
      </c>
    </row>
    <row r="18" spans="1:1" x14ac:dyDescent="0.25">
      <c r="A18" s="1" t="s">
        <v>101</v>
      </c>
    </row>
    <row r="19" spans="1:1" x14ac:dyDescent="0.25">
      <c r="A19" s="1" t="s">
        <v>102</v>
      </c>
    </row>
    <row r="20" spans="1:1" x14ac:dyDescent="0.25">
      <c r="A20" s="1" t="s">
        <v>103</v>
      </c>
    </row>
    <row r="21" spans="1:1" x14ac:dyDescent="0.25">
      <c r="A21" s="1" t="s">
        <v>104</v>
      </c>
    </row>
    <row r="22" spans="1:1" x14ac:dyDescent="0.25">
      <c r="A22" s="1" t="s">
        <v>105</v>
      </c>
    </row>
    <row r="23" spans="1:1" x14ac:dyDescent="0.25">
      <c r="A23" s="1" t="s">
        <v>106</v>
      </c>
    </row>
    <row r="24" spans="1:1" x14ac:dyDescent="0.25">
      <c r="A24" s="1" t="s">
        <v>107</v>
      </c>
    </row>
    <row r="25" spans="1:1" x14ac:dyDescent="0.25">
      <c r="A25" s="1" t="s">
        <v>108</v>
      </c>
    </row>
    <row r="26" spans="1:1" x14ac:dyDescent="0.25">
      <c r="A26" s="1" t="s">
        <v>109</v>
      </c>
    </row>
    <row r="27" spans="1:1" x14ac:dyDescent="0.25">
      <c r="A27" s="1" t="s">
        <v>110</v>
      </c>
    </row>
    <row r="28" spans="1:1" x14ac:dyDescent="0.25">
      <c r="A28" s="1" t="s">
        <v>111</v>
      </c>
    </row>
    <row r="29" spans="1:1" x14ac:dyDescent="0.25">
      <c r="A29" s="1" t="s">
        <v>112</v>
      </c>
    </row>
    <row r="30" spans="1:1" x14ac:dyDescent="0.25">
      <c r="A30" s="1" t="s">
        <v>113</v>
      </c>
    </row>
    <row r="31" spans="1:1" x14ac:dyDescent="0.25">
      <c r="A31" s="1" t="s">
        <v>114</v>
      </c>
    </row>
    <row r="32" spans="1:1" x14ac:dyDescent="0.25">
      <c r="A32" s="1" t="s">
        <v>115</v>
      </c>
    </row>
    <row r="33" spans="1:1" x14ac:dyDescent="0.25">
      <c r="A33" s="1" t="s">
        <v>116</v>
      </c>
    </row>
    <row r="34" spans="1:1" x14ac:dyDescent="0.25">
      <c r="A34" s="1" t="s">
        <v>117</v>
      </c>
    </row>
    <row r="35" spans="1:1" x14ac:dyDescent="0.25">
      <c r="A35" s="1" t="s">
        <v>118</v>
      </c>
    </row>
    <row r="36" spans="1:1" x14ac:dyDescent="0.25">
      <c r="A36" s="1" t="s">
        <v>119</v>
      </c>
    </row>
    <row r="37" spans="1:1" x14ac:dyDescent="0.25">
      <c r="A37" s="1" t="s">
        <v>120</v>
      </c>
    </row>
    <row r="38" spans="1:1" x14ac:dyDescent="0.25">
      <c r="A38" s="1" t="s">
        <v>121</v>
      </c>
    </row>
    <row r="39" spans="1:1" x14ac:dyDescent="0.25">
      <c r="A39" s="1" t="s">
        <v>122</v>
      </c>
    </row>
    <row r="40" spans="1:1" x14ac:dyDescent="0.25">
      <c r="A40" s="1" t="s">
        <v>123</v>
      </c>
    </row>
    <row r="41" spans="1:1" x14ac:dyDescent="0.25">
      <c r="A41" s="1" t="s">
        <v>124</v>
      </c>
    </row>
    <row r="42" spans="1:1" x14ac:dyDescent="0.25">
      <c r="A42" s="1" t="s">
        <v>125</v>
      </c>
    </row>
    <row r="43" spans="1:1" x14ac:dyDescent="0.25">
      <c r="A43" s="1" t="s">
        <v>126</v>
      </c>
    </row>
    <row r="44" spans="1:1" x14ac:dyDescent="0.25">
      <c r="A44" s="1" t="s">
        <v>127</v>
      </c>
    </row>
    <row r="45" spans="1:1" x14ac:dyDescent="0.25">
      <c r="A45" s="1" t="s">
        <v>128</v>
      </c>
    </row>
    <row r="46" spans="1:1" x14ac:dyDescent="0.25">
      <c r="A46" s="1" t="s">
        <v>129</v>
      </c>
    </row>
    <row r="47" spans="1:1" x14ac:dyDescent="0.25">
      <c r="A47" s="1" t="s">
        <v>130</v>
      </c>
    </row>
    <row r="48" spans="1:1" x14ac:dyDescent="0.25">
      <c r="A48" s="1" t="s">
        <v>131</v>
      </c>
    </row>
    <row r="49" spans="1:1" x14ac:dyDescent="0.25">
      <c r="A49" s="1" t="s">
        <v>132</v>
      </c>
    </row>
    <row r="50" spans="1:1" x14ac:dyDescent="0.25">
      <c r="A50" s="1" t="s">
        <v>133</v>
      </c>
    </row>
    <row r="51" spans="1:1" x14ac:dyDescent="0.25">
      <c r="A51" s="1" t="s">
        <v>134</v>
      </c>
    </row>
    <row r="52" spans="1:1" x14ac:dyDescent="0.25">
      <c r="A52" s="1" t="s">
        <v>135</v>
      </c>
    </row>
    <row r="53" spans="1:1" x14ac:dyDescent="0.25">
      <c r="A53" s="1" t="s">
        <v>136</v>
      </c>
    </row>
    <row r="54" spans="1:1" x14ac:dyDescent="0.25">
      <c r="A54" s="1" t="s">
        <v>137</v>
      </c>
    </row>
    <row r="55" spans="1:1" x14ac:dyDescent="0.25">
      <c r="A55" s="1" t="s">
        <v>138</v>
      </c>
    </row>
    <row r="56" spans="1:1" x14ac:dyDescent="0.25">
      <c r="A56" s="1" t="s">
        <v>139</v>
      </c>
    </row>
    <row r="57" spans="1:1" x14ac:dyDescent="0.25">
      <c r="A57" s="1" t="s">
        <v>140</v>
      </c>
    </row>
    <row r="58" spans="1:1" x14ac:dyDescent="0.25">
      <c r="A58" s="1" t="s">
        <v>141</v>
      </c>
    </row>
    <row r="59" spans="1:1" x14ac:dyDescent="0.25">
      <c r="A59" s="1" t="s">
        <v>142</v>
      </c>
    </row>
    <row r="60" spans="1:1" x14ac:dyDescent="0.25">
      <c r="A60" s="1" t="s">
        <v>143</v>
      </c>
    </row>
    <row r="61" spans="1:1" x14ac:dyDescent="0.25">
      <c r="A61" s="1" t="s">
        <v>144</v>
      </c>
    </row>
    <row r="62" spans="1:1" x14ac:dyDescent="0.25">
      <c r="A62" s="1" t="s">
        <v>145</v>
      </c>
    </row>
    <row r="63" spans="1:1" x14ac:dyDescent="0.25">
      <c r="A63" s="1" t="s">
        <v>146</v>
      </c>
    </row>
    <row r="64" spans="1:1" x14ac:dyDescent="0.25">
      <c r="A64" s="1" t="s">
        <v>147</v>
      </c>
    </row>
    <row r="65" spans="1:1" x14ac:dyDescent="0.25">
      <c r="A65" s="1" t="s">
        <v>148</v>
      </c>
    </row>
    <row r="66" spans="1:1" x14ac:dyDescent="0.25">
      <c r="A66" s="1" t="s">
        <v>149</v>
      </c>
    </row>
    <row r="67" spans="1:1" x14ac:dyDescent="0.25">
      <c r="A67" s="1" t="s">
        <v>150</v>
      </c>
    </row>
    <row r="68" spans="1:1" x14ac:dyDescent="0.25">
      <c r="A68" s="1" t="s">
        <v>151</v>
      </c>
    </row>
    <row r="69" spans="1:1" x14ac:dyDescent="0.25">
      <c r="A69" s="1" t="s">
        <v>152</v>
      </c>
    </row>
    <row r="70" spans="1:1" x14ac:dyDescent="0.25">
      <c r="A70" s="1" t="s">
        <v>153</v>
      </c>
    </row>
    <row r="71" spans="1:1" x14ac:dyDescent="0.25">
      <c r="A71" s="1" t="s">
        <v>154</v>
      </c>
    </row>
    <row r="72" spans="1:1" x14ac:dyDescent="0.25">
      <c r="A72" s="1" t="s">
        <v>155</v>
      </c>
    </row>
    <row r="73" spans="1:1" x14ac:dyDescent="0.25">
      <c r="A73" s="1" t="s">
        <v>156</v>
      </c>
    </row>
    <row r="74" spans="1:1" x14ac:dyDescent="0.25">
      <c r="A74" s="1" t="s">
        <v>157</v>
      </c>
    </row>
    <row r="75" spans="1:1" x14ac:dyDescent="0.25">
      <c r="A75" s="1" t="s">
        <v>158</v>
      </c>
    </row>
    <row r="76" spans="1:1" x14ac:dyDescent="0.25">
      <c r="A76" s="1" t="s">
        <v>159</v>
      </c>
    </row>
    <row r="77" spans="1:1" x14ac:dyDescent="0.25">
      <c r="A77" s="1" t="s">
        <v>160</v>
      </c>
    </row>
    <row r="78" spans="1:1" x14ac:dyDescent="0.25">
      <c r="A78" s="1" t="s">
        <v>161</v>
      </c>
    </row>
    <row r="79" spans="1:1" x14ac:dyDescent="0.25">
      <c r="A79" s="1" t="s">
        <v>162</v>
      </c>
    </row>
    <row r="80" spans="1:1" x14ac:dyDescent="0.25">
      <c r="A80" s="1" t="s">
        <v>163</v>
      </c>
    </row>
    <row r="81" spans="1:1" x14ac:dyDescent="0.25">
      <c r="A81" s="1" t="s">
        <v>164</v>
      </c>
    </row>
    <row r="82" spans="1:1" x14ac:dyDescent="0.25">
      <c r="A82" s="1" t="s">
        <v>165</v>
      </c>
    </row>
    <row r="83" spans="1:1" x14ac:dyDescent="0.25">
      <c r="A83" s="1" t="s">
        <v>166</v>
      </c>
    </row>
    <row r="84" spans="1:1" x14ac:dyDescent="0.25">
      <c r="A84" s="1" t="s">
        <v>167</v>
      </c>
    </row>
    <row r="85" spans="1:1" x14ac:dyDescent="0.25">
      <c r="A85" s="1" t="s">
        <v>168</v>
      </c>
    </row>
    <row r="86" spans="1:1" x14ac:dyDescent="0.25">
      <c r="A86" s="1" t="s">
        <v>169</v>
      </c>
    </row>
    <row r="87" spans="1:1" x14ac:dyDescent="0.25">
      <c r="A87" s="1" t="s">
        <v>170</v>
      </c>
    </row>
    <row r="88" spans="1:1" x14ac:dyDescent="0.25">
      <c r="A88" s="1" t="s">
        <v>171</v>
      </c>
    </row>
    <row r="89" spans="1:1" x14ac:dyDescent="0.25">
      <c r="A89" s="1" t="s">
        <v>172</v>
      </c>
    </row>
    <row r="90" spans="1:1" x14ac:dyDescent="0.25">
      <c r="A90" s="1" t="s">
        <v>173</v>
      </c>
    </row>
    <row r="91" spans="1:1" x14ac:dyDescent="0.25">
      <c r="A91" s="1" t="s">
        <v>174</v>
      </c>
    </row>
    <row r="92" spans="1:1" x14ac:dyDescent="0.25">
      <c r="A92" s="1" t="s">
        <v>175</v>
      </c>
    </row>
    <row r="93" spans="1:1" x14ac:dyDescent="0.25">
      <c r="A93" s="1" t="s">
        <v>176</v>
      </c>
    </row>
    <row r="94" spans="1:1" x14ac:dyDescent="0.25">
      <c r="A94" s="1" t="s">
        <v>177</v>
      </c>
    </row>
    <row r="95" spans="1:1" x14ac:dyDescent="0.25">
      <c r="A95" s="1" t="s">
        <v>178</v>
      </c>
    </row>
    <row r="96" spans="1:1" x14ac:dyDescent="0.25">
      <c r="A96" s="1" t="s">
        <v>179</v>
      </c>
    </row>
    <row r="97" spans="1:1" x14ac:dyDescent="0.25">
      <c r="A97" s="1" t="s">
        <v>180</v>
      </c>
    </row>
    <row r="98" spans="1:1" x14ac:dyDescent="0.25">
      <c r="A98" s="1" t="s">
        <v>181</v>
      </c>
    </row>
    <row r="99" spans="1:1" x14ac:dyDescent="0.25">
      <c r="A99" s="1" t="s">
        <v>182</v>
      </c>
    </row>
    <row r="100" spans="1:1" x14ac:dyDescent="0.25">
      <c r="A100" s="1" t="s">
        <v>183</v>
      </c>
    </row>
    <row r="101" spans="1:1" x14ac:dyDescent="0.25">
      <c r="A101" s="1" t="s">
        <v>184</v>
      </c>
    </row>
    <row r="102" spans="1:1" x14ac:dyDescent="0.25">
      <c r="A102" s="1" t="s">
        <v>185</v>
      </c>
    </row>
    <row r="103" spans="1:1" x14ac:dyDescent="0.25">
      <c r="A103" s="1" t="s">
        <v>186</v>
      </c>
    </row>
    <row r="104" spans="1:1" x14ac:dyDescent="0.25">
      <c r="A104" s="1" t="s">
        <v>187</v>
      </c>
    </row>
    <row r="105" spans="1:1" x14ac:dyDescent="0.25">
      <c r="A105" s="1" t="s">
        <v>188</v>
      </c>
    </row>
    <row r="106" spans="1:1" x14ac:dyDescent="0.25">
      <c r="A106" s="1" t="s">
        <v>189</v>
      </c>
    </row>
    <row r="107" spans="1:1" x14ac:dyDescent="0.25">
      <c r="A107" s="1" t="s">
        <v>190</v>
      </c>
    </row>
    <row r="108" spans="1:1" x14ac:dyDescent="0.25">
      <c r="A108" s="1" t="s">
        <v>191</v>
      </c>
    </row>
    <row r="109" spans="1:1" x14ac:dyDescent="0.25">
      <c r="A109" s="1" t="s">
        <v>192</v>
      </c>
    </row>
    <row r="110" spans="1:1" x14ac:dyDescent="0.25">
      <c r="A110" s="1" t="s">
        <v>193</v>
      </c>
    </row>
    <row r="111" spans="1:1" x14ac:dyDescent="0.25">
      <c r="A111" s="1" t="s">
        <v>194</v>
      </c>
    </row>
    <row r="112" spans="1:1" x14ac:dyDescent="0.25">
      <c r="A112" s="1" t="s">
        <v>195</v>
      </c>
    </row>
    <row r="113" spans="1:1" x14ac:dyDescent="0.25">
      <c r="A113" s="1" t="s">
        <v>196</v>
      </c>
    </row>
    <row r="114" spans="1:1" x14ac:dyDescent="0.25">
      <c r="A114" s="1" t="s">
        <v>197</v>
      </c>
    </row>
    <row r="115" spans="1:1" x14ac:dyDescent="0.25">
      <c r="A115" s="1" t="s">
        <v>198</v>
      </c>
    </row>
    <row r="116" spans="1:1" x14ac:dyDescent="0.25">
      <c r="A116" s="1" t="s">
        <v>199</v>
      </c>
    </row>
    <row r="117" spans="1:1" x14ac:dyDescent="0.25">
      <c r="A117" s="1" t="s">
        <v>200</v>
      </c>
    </row>
    <row r="118" spans="1:1" x14ac:dyDescent="0.25">
      <c r="A118" s="1" t="s">
        <v>201</v>
      </c>
    </row>
    <row r="119" spans="1:1" x14ac:dyDescent="0.25">
      <c r="A119" s="1" t="s">
        <v>202</v>
      </c>
    </row>
    <row r="120" spans="1:1" x14ac:dyDescent="0.25">
      <c r="A120" s="1" t="s">
        <v>203</v>
      </c>
    </row>
    <row r="121" spans="1:1" x14ac:dyDescent="0.25">
      <c r="A121" s="1" t="s">
        <v>204</v>
      </c>
    </row>
    <row r="122" spans="1:1" x14ac:dyDescent="0.25">
      <c r="A122" s="1" t="s">
        <v>144</v>
      </c>
    </row>
    <row r="123" spans="1:1" x14ac:dyDescent="0.25">
      <c r="A123" s="1" t="s">
        <v>205</v>
      </c>
    </row>
    <row r="124" spans="1:1" x14ac:dyDescent="0.25">
      <c r="A124" s="1" t="s">
        <v>206</v>
      </c>
    </row>
    <row r="125" spans="1:1" x14ac:dyDescent="0.25">
      <c r="A125" s="1" t="s">
        <v>207</v>
      </c>
    </row>
    <row r="126" spans="1:1" x14ac:dyDescent="0.25">
      <c r="A126" s="1" t="s">
        <v>208</v>
      </c>
    </row>
    <row r="127" spans="1:1" x14ac:dyDescent="0.25">
      <c r="A127" s="1" t="s">
        <v>209</v>
      </c>
    </row>
    <row r="128" spans="1:1" x14ac:dyDescent="0.25">
      <c r="A128" s="1" t="s">
        <v>210</v>
      </c>
    </row>
    <row r="129" spans="1:1" x14ac:dyDescent="0.25">
      <c r="A129" s="1" t="s">
        <v>211</v>
      </c>
    </row>
    <row r="130" spans="1:1" x14ac:dyDescent="0.25">
      <c r="A130" s="1" t="s">
        <v>212</v>
      </c>
    </row>
    <row r="131" spans="1:1" x14ac:dyDescent="0.25">
      <c r="A131" s="1" t="s">
        <v>213</v>
      </c>
    </row>
    <row r="132" spans="1:1" x14ac:dyDescent="0.25">
      <c r="A132" s="1" t="s">
        <v>214</v>
      </c>
    </row>
    <row r="133" spans="1:1" x14ac:dyDescent="0.25">
      <c r="A133" s="1" t="s">
        <v>215</v>
      </c>
    </row>
    <row r="134" spans="1:1" x14ac:dyDescent="0.25">
      <c r="A134" s="1" t="s">
        <v>216</v>
      </c>
    </row>
    <row r="135" spans="1:1" x14ac:dyDescent="0.25">
      <c r="A135" s="1" t="s">
        <v>217</v>
      </c>
    </row>
    <row r="136" spans="1:1" x14ac:dyDescent="0.25">
      <c r="A136" s="1" t="s">
        <v>218</v>
      </c>
    </row>
    <row r="137" spans="1:1" x14ac:dyDescent="0.25">
      <c r="A137" s="1" t="s">
        <v>219</v>
      </c>
    </row>
    <row r="138" spans="1:1" x14ac:dyDescent="0.25">
      <c r="A138" s="1" t="s">
        <v>220</v>
      </c>
    </row>
    <row r="139" spans="1:1" x14ac:dyDescent="0.25">
      <c r="A139" s="1" t="s">
        <v>221</v>
      </c>
    </row>
    <row r="140" spans="1:1" x14ac:dyDescent="0.25">
      <c r="A140" s="1" t="s">
        <v>222</v>
      </c>
    </row>
    <row r="141" spans="1:1" x14ac:dyDescent="0.25">
      <c r="A141" s="1" t="s">
        <v>223</v>
      </c>
    </row>
    <row r="142" spans="1:1" x14ac:dyDescent="0.25">
      <c r="A142" s="1" t="s">
        <v>224</v>
      </c>
    </row>
    <row r="143" spans="1:1" x14ac:dyDescent="0.25">
      <c r="A143" s="1" t="s">
        <v>225</v>
      </c>
    </row>
    <row r="144" spans="1:1" x14ac:dyDescent="0.25">
      <c r="A144" s="1" t="s">
        <v>226</v>
      </c>
    </row>
    <row r="145" spans="1:1" x14ac:dyDescent="0.25">
      <c r="A145" s="1" t="s">
        <v>227</v>
      </c>
    </row>
    <row r="146" spans="1:1" x14ac:dyDescent="0.25">
      <c r="A146" s="1" t="s">
        <v>228</v>
      </c>
    </row>
    <row r="147" spans="1:1" x14ac:dyDescent="0.25">
      <c r="A147" s="1" t="s">
        <v>229</v>
      </c>
    </row>
    <row r="148" spans="1:1" x14ac:dyDescent="0.25">
      <c r="A148" s="1" t="s">
        <v>230</v>
      </c>
    </row>
    <row r="149" spans="1:1" x14ac:dyDescent="0.25">
      <c r="A149" s="1" t="s">
        <v>231</v>
      </c>
    </row>
    <row r="150" spans="1:1" x14ac:dyDescent="0.25">
      <c r="A150" s="1" t="s">
        <v>232</v>
      </c>
    </row>
    <row r="151" spans="1:1" x14ac:dyDescent="0.25">
      <c r="A151" s="1" t="s">
        <v>233</v>
      </c>
    </row>
    <row r="152" spans="1:1" x14ac:dyDescent="0.25">
      <c r="A152" s="1" t="s">
        <v>234</v>
      </c>
    </row>
    <row r="153" spans="1:1" x14ac:dyDescent="0.25">
      <c r="A153" s="1" t="s">
        <v>235</v>
      </c>
    </row>
    <row r="154" spans="1:1" x14ac:dyDescent="0.25">
      <c r="A154" s="1" t="s">
        <v>236</v>
      </c>
    </row>
    <row r="155" spans="1:1" x14ac:dyDescent="0.25">
      <c r="A155" s="1" t="s">
        <v>237</v>
      </c>
    </row>
    <row r="156" spans="1:1" x14ac:dyDescent="0.25">
      <c r="A156" s="1" t="s">
        <v>238</v>
      </c>
    </row>
    <row r="157" spans="1:1" x14ac:dyDescent="0.25">
      <c r="A157" s="1" t="s">
        <v>239</v>
      </c>
    </row>
    <row r="158" spans="1:1" x14ac:dyDescent="0.25">
      <c r="A158" s="1" t="s">
        <v>240</v>
      </c>
    </row>
    <row r="159" spans="1:1" x14ac:dyDescent="0.25">
      <c r="A159" s="1" t="s">
        <v>241</v>
      </c>
    </row>
    <row r="160" spans="1:1" x14ac:dyDescent="0.25">
      <c r="A160" s="1" t="s">
        <v>242</v>
      </c>
    </row>
    <row r="161" spans="1:1" x14ac:dyDescent="0.25">
      <c r="A161" s="1" t="s">
        <v>243</v>
      </c>
    </row>
    <row r="162" spans="1:1" x14ac:dyDescent="0.25">
      <c r="A162" s="1" t="s">
        <v>244</v>
      </c>
    </row>
    <row r="163" spans="1:1" x14ac:dyDescent="0.25">
      <c r="A163" s="1" t="s">
        <v>245</v>
      </c>
    </row>
    <row r="164" spans="1:1" x14ac:dyDescent="0.25">
      <c r="A164" s="1" t="s">
        <v>246</v>
      </c>
    </row>
    <row r="165" spans="1:1" x14ac:dyDescent="0.25">
      <c r="A165" s="1" t="s">
        <v>247</v>
      </c>
    </row>
    <row r="166" spans="1:1" x14ac:dyDescent="0.25">
      <c r="A166" s="1" t="s">
        <v>248</v>
      </c>
    </row>
    <row r="167" spans="1:1" x14ac:dyDescent="0.25">
      <c r="A167" s="1" t="s">
        <v>249</v>
      </c>
    </row>
    <row r="168" spans="1:1" x14ac:dyDescent="0.25">
      <c r="A168" s="1" t="s">
        <v>250</v>
      </c>
    </row>
    <row r="169" spans="1:1" x14ac:dyDescent="0.25">
      <c r="A169" s="1" t="s">
        <v>251</v>
      </c>
    </row>
    <row r="170" spans="1:1" x14ac:dyDescent="0.25">
      <c r="A170" s="1" t="s">
        <v>252</v>
      </c>
    </row>
    <row r="171" spans="1:1" x14ac:dyDescent="0.25">
      <c r="A171" s="1" t="s">
        <v>253</v>
      </c>
    </row>
    <row r="172" spans="1:1" x14ac:dyDescent="0.25">
      <c r="A172" s="1" t="s">
        <v>254</v>
      </c>
    </row>
    <row r="173" spans="1:1" x14ac:dyDescent="0.25">
      <c r="A173" s="1" t="s">
        <v>255</v>
      </c>
    </row>
    <row r="174" spans="1:1" x14ac:dyDescent="0.25">
      <c r="A174" s="1" t="s">
        <v>256</v>
      </c>
    </row>
    <row r="175" spans="1:1" x14ac:dyDescent="0.25">
      <c r="A175" s="1" t="s">
        <v>257</v>
      </c>
    </row>
    <row r="176" spans="1:1" x14ac:dyDescent="0.25">
      <c r="A176" s="1" t="s">
        <v>258</v>
      </c>
    </row>
    <row r="177" spans="1:1" x14ac:dyDescent="0.25">
      <c r="A177" s="1" t="s">
        <v>259</v>
      </c>
    </row>
    <row r="178" spans="1:1" x14ac:dyDescent="0.25">
      <c r="A178" s="1" t="s">
        <v>260</v>
      </c>
    </row>
    <row r="179" spans="1:1" x14ac:dyDescent="0.25">
      <c r="A179" s="1" t="s">
        <v>261</v>
      </c>
    </row>
    <row r="180" spans="1:1" x14ac:dyDescent="0.25">
      <c r="A180" s="1" t="s">
        <v>262</v>
      </c>
    </row>
    <row r="181" spans="1:1" x14ac:dyDescent="0.25">
      <c r="A181" s="1" t="s">
        <v>263</v>
      </c>
    </row>
    <row r="182" spans="1:1" x14ac:dyDescent="0.25">
      <c r="A182" s="1" t="s">
        <v>264</v>
      </c>
    </row>
    <row r="183" spans="1:1" x14ac:dyDescent="0.25">
      <c r="A183" s="1" t="s">
        <v>265</v>
      </c>
    </row>
    <row r="184" spans="1:1" x14ac:dyDescent="0.25">
      <c r="A184" s="1" t="s">
        <v>266</v>
      </c>
    </row>
    <row r="185" spans="1:1" x14ac:dyDescent="0.25">
      <c r="A185" s="1" t="s">
        <v>267</v>
      </c>
    </row>
    <row r="186" spans="1:1" x14ac:dyDescent="0.25">
      <c r="A186" s="1" t="s">
        <v>268</v>
      </c>
    </row>
    <row r="187" spans="1:1" x14ac:dyDescent="0.25">
      <c r="A187" s="1" t="s">
        <v>269</v>
      </c>
    </row>
    <row r="188" spans="1:1" x14ac:dyDescent="0.25">
      <c r="A188" s="1" t="s">
        <v>270</v>
      </c>
    </row>
    <row r="189" spans="1:1" x14ac:dyDescent="0.25">
      <c r="A189" s="1" t="s">
        <v>271</v>
      </c>
    </row>
    <row r="190" spans="1:1" x14ac:dyDescent="0.25">
      <c r="A190" s="1" t="s">
        <v>272</v>
      </c>
    </row>
    <row r="191" spans="1:1" x14ac:dyDescent="0.25">
      <c r="A191" s="1" t="s">
        <v>273</v>
      </c>
    </row>
    <row r="192" spans="1:1" x14ac:dyDescent="0.25">
      <c r="A192" s="1" t="s">
        <v>274</v>
      </c>
    </row>
    <row r="193" spans="1:1" x14ac:dyDescent="0.25">
      <c r="A193" s="1" t="s">
        <v>275</v>
      </c>
    </row>
    <row r="194" spans="1:1" x14ac:dyDescent="0.25">
      <c r="A194" s="1" t="s">
        <v>276</v>
      </c>
    </row>
    <row r="195" spans="1:1" x14ac:dyDescent="0.25">
      <c r="A195" s="1" t="s">
        <v>277</v>
      </c>
    </row>
    <row r="196" spans="1:1" x14ac:dyDescent="0.25">
      <c r="A196" s="1" t="s">
        <v>278</v>
      </c>
    </row>
    <row r="197" spans="1:1" x14ac:dyDescent="0.25">
      <c r="A197" s="1" t="s">
        <v>279</v>
      </c>
    </row>
    <row r="198" spans="1:1" x14ac:dyDescent="0.25">
      <c r="A198" s="1" t="s">
        <v>280</v>
      </c>
    </row>
    <row r="199" spans="1:1" x14ac:dyDescent="0.25">
      <c r="A199" s="1" t="s">
        <v>281</v>
      </c>
    </row>
    <row r="200" spans="1:1" x14ac:dyDescent="0.25">
      <c r="A200" s="1" t="s">
        <v>282</v>
      </c>
    </row>
    <row r="201" spans="1:1" x14ac:dyDescent="0.25">
      <c r="A201" s="1" t="s">
        <v>283</v>
      </c>
    </row>
    <row r="202" spans="1:1" x14ac:dyDescent="0.25">
      <c r="A202" s="1" t="s">
        <v>284</v>
      </c>
    </row>
    <row r="203" spans="1:1" x14ac:dyDescent="0.25">
      <c r="A203" s="1" t="s">
        <v>285</v>
      </c>
    </row>
    <row r="204" spans="1:1" x14ac:dyDescent="0.25">
      <c r="A204" s="1" t="s">
        <v>286</v>
      </c>
    </row>
    <row r="205" spans="1:1" x14ac:dyDescent="0.25">
      <c r="A205" s="1" t="s">
        <v>287</v>
      </c>
    </row>
    <row r="206" spans="1:1" x14ac:dyDescent="0.25">
      <c r="A206" s="1" t="s">
        <v>288</v>
      </c>
    </row>
    <row r="207" spans="1:1" x14ac:dyDescent="0.25">
      <c r="A207" s="1" t="s">
        <v>289</v>
      </c>
    </row>
    <row r="208" spans="1:1" x14ac:dyDescent="0.25">
      <c r="A208" s="1" t="s">
        <v>290</v>
      </c>
    </row>
    <row r="209" spans="1:1" x14ac:dyDescent="0.25">
      <c r="A209" s="1" t="s">
        <v>291</v>
      </c>
    </row>
    <row r="210" spans="1:1" x14ac:dyDescent="0.25">
      <c r="A210" s="1" t="s">
        <v>292</v>
      </c>
    </row>
    <row r="211" spans="1:1" x14ac:dyDescent="0.25">
      <c r="A211" s="1" t="s">
        <v>293</v>
      </c>
    </row>
    <row r="212" spans="1:1" x14ac:dyDescent="0.25">
      <c r="A212" s="1" t="s">
        <v>294</v>
      </c>
    </row>
    <row r="213" spans="1:1" x14ac:dyDescent="0.25">
      <c r="A213" s="1" t="s">
        <v>295</v>
      </c>
    </row>
    <row r="214" spans="1:1" x14ac:dyDescent="0.25">
      <c r="A214" s="1" t="s">
        <v>296</v>
      </c>
    </row>
    <row r="215" spans="1:1" x14ac:dyDescent="0.25">
      <c r="A215" s="1" t="s">
        <v>297</v>
      </c>
    </row>
    <row r="216" spans="1:1" x14ac:dyDescent="0.25">
      <c r="A216" s="1" t="s">
        <v>298</v>
      </c>
    </row>
    <row r="217" spans="1:1" x14ac:dyDescent="0.25">
      <c r="A217" s="1" t="s">
        <v>299</v>
      </c>
    </row>
    <row r="218" spans="1:1" x14ac:dyDescent="0.25">
      <c r="A218" s="1" t="s">
        <v>300</v>
      </c>
    </row>
    <row r="219" spans="1:1" x14ac:dyDescent="0.25">
      <c r="A219" s="1" t="s">
        <v>301</v>
      </c>
    </row>
    <row r="220" spans="1:1" x14ac:dyDescent="0.25">
      <c r="A220" s="1" t="s">
        <v>302</v>
      </c>
    </row>
    <row r="221" spans="1:1" x14ac:dyDescent="0.25">
      <c r="A221" s="1" t="s">
        <v>303</v>
      </c>
    </row>
    <row r="222" spans="1:1" x14ac:dyDescent="0.25">
      <c r="A222" s="1" t="s">
        <v>304</v>
      </c>
    </row>
    <row r="223" spans="1:1" x14ac:dyDescent="0.25">
      <c r="A223" s="1" t="s">
        <v>305</v>
      </c>
    </row>
    <row r="224" spans="1:1" x14ac:dyDescent="0.25">
      <c r="A224" s="1" t="s">
        <v>306</v>
      </c>
    </row>
    <row r="225" spans="1:1" x14ac:dyDescent="0.25">
      <c r="A225" s="1" t="s">
        <v>307</v>
      </c>
    </row>
    <row r="226" spans="1:1" x14ac:dyDescent="0.25">
      <c r="A226" s="1" t="s">
        <v>308</v>
      </c>
    </row>
    <row r="227" spans="1:1" x14ac:dyDescent="0.25">
      <c r="A227" s="1" t="s">
        <v>309</v>
      </c>
    </row>
    <row r="228" spans="1:1" x14ac:dyDescent="0.25">
      <c r="A228" s="1" t="s">
        <v>310</v>
      </c>
    </row>
    <row r="229" spans="1:1" x14ac:dyDescent="0.25">
      <c r="A229" s="1" t="s">
        <v>311</v>
      </c>
    </row>
    <row r="230" spans="1:1" x14ac:dyDescent="0.25">
      <c r="A230" s="1" t="s">
        <v>312</v>
      </c>
    </row>
    <row r="231" spans="1:1" x14ac:dyDescent="0.25">
      <c r="A231" s="1" t="s">
        <v>313</v>
      </c>
    </row>
    <row r="232" spans="1:1" x14ac:dyDescent="0.25">
      <c r="A232" s="1" t="s">
        <v>314</v>
      </c>
    </row>
    <row r="233" spans="1:1" x14ac:dyDescent="0.25">
      <c r="A233" s="1" t="s">
        <v>315</v>
      </c>
    </row>
    <row r="234" spans="1:1" x14ac:dyDescent="0.25">
      <c r="A234" s="1" t="s">
        <v>316</v>
      </c>
    </row>
    <row r="235" spans="1:1" x14ac:dyDescent="0.25">
      <c r="A235" s="1" t="s">
        <v>317</v>
      </c>
    </row>
    <row r="236" spans="1:1" x14ac:dyDescent="0.25">
      <c r="A236" s="1" t="s">
        <v>318</v>
      </c>
    </row>
    <row r="237" spans="1:1" x14ac:dyDescent="0.25">
      <c r="A237" s="1" t="s">
        <v>319</v>
      </c>
    </row>
    <row r="238" spans="1:1" x14ac:dyDescent="0.25">
      <c r="A238" s="1" t="s">
        <v>320</v>
      </c>
    </row>
    <row r="239" spans="1:1" x14ac:dyDescent="0.25">
      <c r="A239" s="1" t="s">
        <v>321</v>
      </c>
    </row>
    <row r="240" spans="1:1" x14ac:dyDescent="0.25">
      <c r="A240" s="1" t="s">
        <v>322</v>
      </c>
    </row>
    <row r="241" spans="1:1" x14ac:dyDescent="0.25">
      <c r="A241" s="1" t="s">
        <v>323</v>
      </c>
    </row>
    <row r="242" spans="1:1" x14ac:dyDescent="0.25">
      <c r="A242" s="1" t="s">
        <v>324</v>
      </c>
    </row>
    <row r="243" spans="1:1" x14ac:dyDescent="0.25">
      <c r="A243" s="1" t="s">
        <v>325</v>
      </c>
    </row>
    <row r="244" spans="1:1" x14ac:dyDescent="0.25">
      <c r="A244" s="1" t="s">
        <v>326</v>
      </c>
    </row>
    <row r="245" spans="1:1" x14ac:dyDescent="0.25">
      <c r="A245" s="1" t="s">
        <v>327</v>
      </c>
    </row>
    <row r="246" spans="1:1" x14ac:dyDescent="0.25">
      <c r="A246" s="1" t="s">
        <v>328</v>
      </c>
    </row>
    <row r="247" spans="1:1" x14ac:dyDescent="0.25">
      <c r="A247" s="1" t="s">
        <v>329</v>
      </c>
    </row>
    <row r="248" spans="1:1" x14ac:dyDescent="0.25">
      <c r="A248" s="1" t="s">
        <v>330</v>
      </c>
    </row>
    <row r="249" spans="1:1" x14ac:dyDescent="0.25">
      <c r="A249" s="1" t="s">
        <v>331</v>
      </c>
    </row>
    <row r="250" spans="1:1" x14ac:dyDescent="0.25">
      <c r="A250" s="1" t="s">
        <v>332</v>
      </c>
    </row>
    <row r="251" spans="1:1" x14ac:dyDescent="0.25">
      <c r="A251" s="1" t="s">
        <v>333</v>
      </c>
    </row>
    <row r="252" spans="1:1" x14ac:dyDescent="0.25">
      <c r="A252" s="1" t="s">
        <v>334</v>
      </c>
    </row>
    <row r="253" spans="1:1" x14ac:dyDescent="0.25">
      <c r="A253" s="1" t="s">
        <v>335</v>
      </c>
    </row>
    <row r="254" spans="1:1" x14ac:dyDescent="0.25">
      <c r="A254" s="1" t="s">
        <v>336</v>
      </c>
    </row>
    <row r="255" spans="1:1" x14ac:dyDescent="0.25">
      <c r="A255" s="1" t="s">
        <v>337</v>
      </c>
    </row>
    <row r="256" spans="1:1" x14ac:dyDescent="0.25">
      <c r="A256" s="1" t="s">
        <v>338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Шаблон</vt:lpstr>
      <vt:lpstr>data</vt:lpstr>
      <vt:lpstr>countries</vt:lpstr>
      <vt:lpstr>rep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Арюткин Олег Юрьевич</cp:lastModifiedBy>
  <dcterms:created xsi:type="dcterms:W3CDTF">2023-09-07T07:25:14Z</dcterms:created>
  <dcterms:modified xsi:type="dcterms:W3CDTF">2024-08-28T12:48:47Z</dcterms:modified>
</cp:coreProperties>
</file>