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errao.ru\irao_cuz\public\Архив_КС\2023\!ОЭСК\Петербургская_сбытовая_компания\208705\9_РАБОЧАЯ_ПАПКА\Новая папка\ИТОГ\"/>
    </mc:Choice>
  </mc:AlternateContent>
  <xr:revisionPtr revIDLastSave="0" documentId="13_ncr:1_{E4057E16-D9A7-4EC3-ADBC-00455E80E48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Шаблон" sheetId="1" r:id="rId1"/>
    <sheet name="data" sheetId="2" state="hidden" r:id="rId2"/>
  </sheets>
  <definedNames>
    <definedName name="_xlnm._FilterDatabase" localSheetId="0" hidden="1">Шаблон!$B$17:$S$18</definedName>
    <definedName name="countries">data!$A$1:$A$256</definedName>
    <definedName name="rep">data!$C$1:$C$2</definedName>
    <definedName name="yes_no">data!$B$1:$B$2</definedName>
  </definedNames>
  <calcPr calcId="191029"/>
</workbook>
</file>

<file path=xl/calcChain.xml><?xml version="1.0" encoding="utf-8"?>
<calcChain xmlns="http://schemas.openxmlformats.org/spreadsheetml/2006/main">
  <c r="P38" i="1" l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X38" i="1"/>
  <c r="W38" i="1" s="1"/>
  <c r="X39" i="1"/>
  <c r="W39" i="1" s="1"/>
  <c r="X40" i="1"/>
  <c r="W40" i="1" s="1"/>
  <c r="X41" i="1"/>
  <c r="W41" i="1" s="1"/>
  <c r="X42" i="1"/>
  <c r="W42" i="1" s="1"/>
  <c r="X43" i="1"/>
  <c r="W43" i="1" s="1"/>
  <c r="X44" i="1"/>
  <c r="W44" i="1" s="1"/>
  <c r="X45" i="1"/>
  <c r="W45" i="1" s="1"/>
  <c r="X46" i="1"/>
  <c r="W46" i="1" s="1"/>
  <c r="X47" i="1"/>
  <c r="W47" i="1" s="1"/>
  <c r="W48" i="1"/>
  <c r="X48" i="1"/>
  <c r="X49" i="1"/>
  <c r="W50" i="1"/>
  <c r="X50" i="1"/>
  <c r="X51" i="1"/>
  <c r="W51" i="1" s="1"/>
  <c r="X52" i="1"/>
  <c r="W52" i="1" s="1"/>
  <c r="X53" i="1"/>
  <c r="W53" i="1" s="1"/>
  <c r="X54" i="1"/>
  <c r="W54" i="1" s="1"/>
  <c r="X55" i="1"/>
  <c r="W55" i="1" s="1"/>
  <c r="X56" i="1"/>
  <c r="W56" i="1" s="1"/>
  <c r="W57" i="1"/>
  <c r="X57" i="1"/>
  <c r="X58" i="1"/>
  <c r="W58" i="1" s="1"/>
  <c r="W59" i="1"/>
  <c r="X59" i="1"/>
  <c r="X60" i="1"/>
  <c r="W60" i="1" s="1"/>
  <c r="X61" i="1"/>
  <c r="W61" i="1" s="1"/>
  <c r="X62" i="1"/>
  <c r="W62" i="1" s="1"/>
  <c r="X63" i="1"/>
  <c r="W63" i="1" s="1"/>
  <c r="X64" i="1"/>
  <c r="W65" i="1"/>
  <c r="X65" i="1"/>
  <c r="X66" i="1"/>
  <c r="W66" i="1" s="1"/>
  <c r="X67" i="1"/>
  <c r="W67" i="1" s="1"/>
  <c r="X68" i="1"/>
  <c r="W68" i="1" s="1"/>
  <c r="X69" i="1"/>
  <c r="W69" i="1" s="1"/>
  <c r="X70" i="1"/>
  <c r="W70" i="1" s="1"/>
  <c r="X71" i="1"/>
  <c r="W71" i="1" s="1"/>
  <c r="X72" i="1"/>
  <c r="W72" i="1" s="1"/>
  <c r="X73" i="1"/>
  <c r="W73" i="1" s="1"/>
  <c r="W74" i="1"/>
  <c r="X74" i="1"/>
  <c r="X75" i="1"/>
  <c r="W75" i="1" s="1"/>
  <c r="X76" i="1"/>
  <c r="W76" i="1" s="1"/>
  <c r="X77" i="1"/>
  <c r="W77" i="1" s="1"/>
  <c r="X78" i="1"/>
  <c r="W78" i="1" s="1"/>
  <c r="X79" i="1"/>
  <c r="W79" i="1" s="1"/>
  <c r="X80" i="1"/>
  <c r="W80" i="1" s="1"/>
  <c r="X81" i="1"/>
  <c r="W81" i="1" s="1"/>
  <c r="X82" i="1"/>
  <c r="W82" i="1" s="1"/>
  <c r="X83" i="1"/>
  <c r="W83" i="1" s="1"/>
  <c r="X84" i="1"/>
  <c r="W84" i="1" s="1"/>
  <c r="X85" i="1"/>
  <c r="X86" i="1"/>
  <c r="W86" i="1" s="1"/>
  <c r="X87" i="1"/>
  <c r="W87" i="1" s="1"/>
  <c r="X88" i="1"/>
  <c r="W88" i="1" s="1"/>
  <c r="X89" i="1"/>
  <c r="W89" i="1" s="1"/>
  <c r="X90" i="1"/>
  <c r="W90" i="1" s="1"/>
  <c r="X91" i="1"/>
  <c r="W91" i="1" s="1"/>
  <c r="X92" i="1"/>
  <c r="W92" i="1" s="1"/>
  <c r="W93" i="1"/>
  <c r="X93" i="1"/>
  <c r="X94" i="1"/>
  <c r="W94" i="1" s="1"/>
  <c r="X95" i="1"/>
  <c r="W95" i="1" s="1"/>
  <c r="X96" i="1"/>
  <c r="W96" i="1" s="1"/>
  <c r="X97" i="1"/>
  <c r="W97" i="1" s="1"/>
  <c r="X98" i="1"/>
  <c r="W98" i="1" s="1"/>
  <c r="X99" i="1"/>
  <c r="W99" i="1" s="1"/>
  <c r="X100" i="1"/>
  <c r="X101" i="1"/>
  <c r="W101" i="1" s="1"/>
  <c r="W102" i="1"/>
  <c r="X102" i="1"/>
  <c r="X103" i="1"/>
  <c r="W103" i="1" s="1"/>
  <c r="W104" i="1"/>
  <c r="X104" i="1"/>
  <c r="X105" i="1"/>
  <c r="W105" i="1" s="1"/>
  <c r="X106" i="1"/>
  <c r="X107" i="1"/>
  <c r="W107" i="1" s="1"/>
  <c r="X108" i="1"/>
  <c r="W108" i="1" s="1"/>
  <c r="X109" i="1"/>
  <c r="W109" i="1" s="1"/>
  <c r="X110" i="1"/>
  <c r="W110" i="1" s="1"/>
  <c r="X111" i="1"/>
  <c r="W111" i="1" s="1"/>
  <c r="X112" i="1"/>
  <c r="X113" i="1"/>
  <c r="W113" i="1" s="1"/>
  <c r="X114" i="1"/>
  <c r="W114" i="1" s="1"/>
  <c r="X115" i="1"/>
  <c r="W115" i="1" s="1"/>
  <c r="X116" i="1"/>
  <c r="W116" i="1" s="1"/>
  <c r="X117" i="1"/>
  <c r="W117" i="1" s="1"/>
  <c r="X118" i="1"/>
  <c r="W118" i="1" s="1"/>
  <c r="W119" i="1"/>
  <c r="X119" i="1"/>
  <c r="X120" i="1"/>
  <c r="W120" i="1" s="1"/>
  <c r="X121" i="1"/>
  <c r="W121" i="1" s="1"/>
  <c r="X122" i="1"/>
  <c r="W122" i="1" s="1"/>
  <c r="X123" i="1"/>
  <c r="W123" i="1" s="1"/>
  <c r="X124" i="1"/>
  <c r="W124" i="1" s="1"/>
  <c r="X125" i="1"/>
  <c r="W125" i="1" s="1"/>
  <c r="W126" i="1"/>
  <c r="X126" i="1"/>
  <c r="W127" i="1"/>
  <c r="X127" i="1"/>
  <c r="X128" i="1"/>
  <c r="W128" i="1" s="1"/>
  <c r="X129" i="1"/>
  <c r="W129" i="1" s="1"/>
  <c r="X130" i="1"/>
  <c r="W130" i="1" s="1"/>
  <c r="X131" i="1"/>
  <c r="W131" i="1" s="1"/>
  <c r="X132" i="1"/>
  <c r="W132" i="1" s="1"/>
  <c r="X133" i="1"/>
  <c r="W133" i="1" s="1"/>
  <c r="X134" i="1"/>
  <c r="W134" i="1" s="1"/>
  <c r="X135" i="1"/>
  <c r="W135" i="1" s="1"/>
  <c r="X136" i="1"/>
  <c r="W136" i="1" s="1"/>
  <c r="X137" i="1"/>
  <c r="W137" i="1" s="1"/>
  <c r="X138" i="1"/>
  <c r="W138" i="1" s="1"/>
  <c r="X139" i="1"/>
  <c r="W139" i="1" s="1"/>
  <c r="W140" i="1"/>
  <c r="X140" i="1"/>
  <c r="W141" i="1"/>
  <c r="X141" i="1"/>
  <c r="X142" i="1"/>
  <c r="W142" i="1" s="1"/>
  <c r="X143" i="1"/>
  <c r="W143" i="1" s="1"/>
  <c r="X144" i="1"/>
  <c r="W144" i="1" s="1"/>
  <c r="X145" i="1"/>
  <c r="W145" i="1" s="1"/>
  <c r="X146" i="1"/>
  <c r="W146" i="1" s="1"/>
  <c r="X147" i="1"/>
  <c r="W147" i="1" s="1"/>
  <c r="X148" i="1"/>
  <c r="W148" i="1" s="1"/>
  <c r="X149" i="1"/>
  <c r="W149" i="1" s="1"/>
  <c r="W150" i="1"/>
  <c r="X150" i="1"/>
  <c r="X151" i="1"/>
  <c r="W151" i="1" s="1"/>
  <c r="X152" i="1"/>
  <c r="W152" i="1" s="1"/>
  <c r="W153" i="1"/>
  <c r="X153" i="1"/>
  <c r="X154" i="1"/>
  <c r="W154" i="1" s="1"/>
  <c r="X155" i="1"/>
  <c r="W155" i="1" s="1"/>
  <c r="X156" i="1"/>
  <c r="W156" i="1" s="1"/>
  <c r="X157" i="1"/>
  <c r="W157" i="1" s="1"/>
  <c r="X158" i="1"/>
  <c r="W158" i="1" s="1"/>
  <c r="X159" i="1"/>
  <c r="W159" i="1" s="1"/>
  <c r="X160" i="1"/>
  <c r="W160" i="1" s="1"/>
  <c r="X161" i="1"/>
  <c r="W161" i="1" s="1"/>
  <c r="W162" i="1"/>
  <c r="X162" i="1"/>
  <c r="X163" i="1"/>
  <c r="W163" i="1" s="1"/>
  <c r="X164" i="1"/>
  <c r="W164" i="1" s="1"/>
  <c r="X165" i="1"/>
  <c r="W165" i="1" s="1"/>
  <c r="X166" i="1"/>
  <c r="W166" i="1" s="1"/>
  <c r="X167" i="1"/>
  <c r="W167" i="1" s="1"/>
  <c r="X168" i="1"/>
  <c r="W168" i="1" s="1"/>
  <c r="X169" i="1"/>
  <c r="W169" i="1" s="1"/>
  <c r="X170" i="1"/>
  <c r="W170" i="1" s="1"/>
  <c r="X171" i="1"/>
  <c r="W171" i="1" s="1"/>
  <c r="X172" i="1"/>
  <c r="W172" i="1" s="1"/>
  <c r="X173" i="1"/>
  <c r="W173" i="1" s="1"/>
  <c r="W174" i="1"/>
  <c r="X174" i="1"/>
  <c r="X175" i="1"/>
  <c r="W175" i="1" s="1"/>
  <c r="W176" i="1"/>
  <c r="X176" i="1"/>
  <c r="X177" i="1"/>
  <c r="W177" i="1" s="1"/>
  <c r="X178" i="1"/>
  <c r="W178" i="1" s="1"/>
  <c r="X179" i="1"/>
  <c r="W179" i="1" s="1"/>
  <c r="X180" i="1"/>
  <c r="W180" i="1" s="1"/>
  <c r="W181" i="1"/>
  <c r="X181" i="1"/>
  <c r="X182" i="1"/>
  <c r="W182" i="1" s="1"/>
  <c r="X183" i="1"/>
  <c r="W183" i="1" s="1"/>
  <c r="X184" i="1"/>
  <c r="W184" i="1" s="1"/>
  <c r="X185" i="1"/>
  <c r="W185" i="1" s="1"/>
  <c r="X186" i="1"/>
  <c r="W186" i="1" s="1"/>
  <c r="X187" i="1"/>
  <c r="W187" i="1" s="1"/>
  <c r="X188" i="1"/>
  <c r="W188" i="1" s="1"/>
  <c r="X189" i="1"/>
  <c r="W189" i="1" s="1"/>
  <c r="X190" i="1"/>
  <c r="W190" i="1" s="1"/>
  <c r="W191" i="1"/>
  <c r="X191" i="1"/>
  <c r="X192" i="1"/>
  <c r="W192" i="1" s="1"/>
  <c r="X193" i="1"/>
  <c r="W193" i="1" s="1"/>
  <c r="X194" i="1"/>
  <c r="W194" i="1" s="1"/>
  <c r="X195" i="1"/>
  <c r="W195" i="1" s="1"/>
  <c r="X196" i="1"/>
  <c r="W196" i="1" s="1"/>
  <c r="X197" i="1"/>
  <c r="W197" i="1" s="1"/>
  <c r="X198" i="1"/>
  <c r="W198" i="1" s="1"/>
  <c r="X199" i="1"/>
  <c r="W199" i="1" s="1"/>
  <c r="X200" i="1"/>
  <c r="W200" i="1" s="1"/>
  <c r="W201" i="1"/>
  <c r="X201" i="1"/>
  <c r="X202" i="1"/>
  <c r="W202" i="1" s="1"/>
  <c r="W203" i="1"/>
  <c r="X203" i="1"/>
  <c r="X204" i="1"/>
  <c r="W204" i="1" s="1"/>
  <c r="X205" i="1"/>
  <c r="W205" i="1" s="1"/>
  <c r="X206" i="1"/>
  <c r="W206" i="1" s="1"/>
  <c r="X207" i="1"/>
  <c r="W207" i="1" s="1"/>
  <c r="W208" i="1"/>
  <c r="X208" i="1"/>
  <c r="X209" i="1"/>
  <c r="W209" i="1" s="1"/>
  <c r="X210" i="1"/>
  <c r="W210" i="1" s="1"/>
  <c r="X211" i="1"/>
  <c r="W211" i="1" s="1"/>
  <c r="X212" i="1"/>
  <c r="W212" i="1" s="1"/>
  <c r="X213" i="1"/>
  <c r="W213" i="1" s="1"/>
  <c r="X214" i="1"/>
  <c r="W214" i="1" s="1"/>
  <c r="X215" i="1"/>
  <c r="W215" i="1" s="1"/>
  <c r="X216" i="1"/>
  <c r="W216" i="1" s="1"/>
  <c r="X217" i="1"/>
  <c r="W217" i="1" s="1"/>
  <c r="W218" i="1"/>
  <c r="X218" i="1"/>
  <c r="X219" i="1"/>
  <c r="W219" i="1" s="1"/>
  <c r="X220" i="1"/>
  <c r="W220" i="1" s="1"/>
  <c r="X221" i="1"/>
  <c r="W221" i="1" s="1"/>
  <c r="X222" i="1"/>
  <c r="W222" i="1" s="1"/>
  <c r="X223" i="1"/>
  <c r="W223" i="1" s="1"/>
  <c r="X224" i="1"/>
  <c r="W224" i="1" s="1"/>
  <c r="X225" i="1"/>
  <c r="W225" i="1" s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W112" i="1" l="1"/>
  <c r="W106" i="1"/>
  <c r="W100" i="1"/>
  <c r="W85" i="1"/>
  <c r="W64" i="1"/>
  <c r="W49" i="1"/>
  <c r="X37" i="1" l="1"/>
  <c r="W37" i="1" s="1"/>
  <c r="X36" i="1"/>
  <c r="W36" i="1" s="1"/>
  <c r="X35" i="1"/>
  <c r="W35" i="1"/>
  <c r="X34" i="1"/>
  <c r="W34" i="1" s="1"/>
  <c r="X33" i="1"/>
  <c r="W33" i="1" s="1"/>
  <c r="X32" i="1"/>
  <c r="W32" i="1" s="1"/>
  <c r="X31" i="1"/>
  <c r="W31" i="1" s="1"/>
  <c r="X30" i="1"/>
  <c r="W30" i="1" s="1"/>
  <c r="X29" i="1"/>
  <c r="W29" i="1" s="1"/>
  <c r="X28" i="1"/>
  <c r="W28" i="1"/>
  <c r="X27" i="1"/>
  <c r="W27" i="1" s="1"/>
  <c r="X26" i="1"/>
  <c r="W26" i="1" s="1"/>
  <c r="X25" i="1"/>
  <c r="W25" i="1" s="1"/>
  <c r="X24" i="1"/>
  <c r="W24" i="1" s="1"/>
  <c r="X23" i="1"/>
  <c r="W23" i="1" s="1"/>
  <c r="X22" i="1"/>
  <c r="W22" i="1" s="1"/>
  <c r="X21" i="1"/>
  <c r="W21" i="1" s="1"/>
  <c r="X20" i="1"/>
  <c r="W20" i="1"/>
  <c r="X19" i="1"/>
  <c r="W19" i="1" s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18" i="1"/>
  <c r="X18" i="1"/>
  <c r="L228" i="1" l="1"/>
  <c r="W18" i="1"/>
  <c r="W228" i="1" s="1"/>
  <c r="Q228" i="1" l="1"/>
  <c r="U38" i="1" l="1"/>
  <c r="V38" i="1" s="1"/>
  <c r="U47" i="1"/>
  <c r="V47" i="1" s="1"/>
  <c r="U51" i="1"/>
  <c r="V51" i="1" s="1"/>
  <c r="U55" i="1"/>
  <c r="V55" i="1" s="1"/>
  <c r="U66" i="1"/>
  <c r="V66" i="1" s="1"/>
  <c r="U68" i="1"/>
  <c r="V68" i="1" s="1"/>
  <c r="U70" i="1"/>
  <c r="V70" i="1" s="1"/>
  <c r="U83" i="1"/>
  <c r="V83" i="1" s="1"/>
  <c r="U87" i="1"/>
  <c r="V87" i="1" s="1"/>
  <c r="U91" i="1"/>
  <c r="V91" i="1" s="1"/>
  <c r="U102" i="1"/>
  <c r="V102" i="1" s="1"/>
  <c r="U104" i="1"/>
  <c r="V104" i="1" s="1"/>
  <c r="U108" i="1"/>
  <c r="V108" i="1" s="1"/>
  <c r="U114" i="1"/>
  <c r="V114" i="1" s="1"/>
  <c r="U116" i="1"/>
  <c r="V116" i="1" s="1"/>
  <c r="U122" i="1"/>
  <c r="V122" i="1" s="1"/>
  <c r="U124" i="1"/>
  <c r="V124" i="1" s="1"/>
  <c r="U135" i="1"/>
  <c r="V135" i="1" s="1"/>
  <c r="U137" i="1"/>
  <c r="V137" i="1" s="1"/>
  <c r="U141" i="1"/>
  <c r="V141" i="1" s="1"/>
  <c r="U143" i="1"/>
  <c r="V143" i="1" s="1"/>
  <c r="U145" i="1"/>
  <c r="V145" i="1" s="1"/>
  <c r="U147" i="1"/>
  <c r="V147" i="1" s="1"/>
  <c r="U149" i="1"/>
  <c r="V149" i="1" s="1"/>
  <c r="U151" i="1"/>
  <c r="V151" i="1" s="1"/>
  <c r="U170" i="1"/>
  <c r="V170" i="1" s="1"/>
  <c r="U172" i="1"/>
  <c r="V172" i="1" s="1"/>
  <c r="U174" i="1"/>
  <c r="V174" i="1" s="1"/>
  <c r="U178" i="1"/>
  <c r="V178" i="1" s="1"/>
  <c r="U184" i="1"/>
  <c r="V184" i="1" s="1"/>
  <c r="U195" i="1"/>
  <c r="V195" i="1" s="1"/>
  <c r="U197" i="1"/>
  <c r="V197" i="1" s="1"/>
  <c r="U199" i="1"/>
  <c r="V199" i="1" s="1"/>
  <c r="U201" i="1"/>
  <c r="V201" i="1" s="1"/>
  <c r="U203" i="1"/>
  <c r="V203" i="1" s="1"/>
  <c r="U205" i="1"/>
  <c r="V205" i="1" s="1"/>
  <c r="U224" i="1"/>
  <c r="V224" i="1" s="1"/>
  <c r="U193" i="1"/>
  <c r="V193" i="1" s="1"/>
  <c r="U218" i="1"/>
  <c r="V218" i="1" s="1"/>
  <c r="U225" i="1"/>
  <c r="V225" i="1" s="1"/>
  <c r="U221" i="1"/>
  <c r="V221" i="1" s="1"/>
  <c r="U45" i="1"/>
  <c r="V45" i="1" s="1"/>
  <c r="U49" i="1"/>
  <c r="V49" i="1" s="1"/>
  <c r="U60" i="1"/>
  <c r="V60" i="1" s="1"/>
  <c r="U62" i="1"/>
  <c r="V62" i="1" s="1"/>
  <c r="U64" i="1"/>
  <c r="V64" i="1" s="1"/>
  <c r="U77" i="1"/>
  <c r="V77" i="1" s="1"/>
  <c r="U81" i="1"/>
  <c r="V81" i="1" s="1"/>
  <c r="U85" i="1"/>
  <c r="V85" i="1" s="1"/>
  <c r="U96" i="1"/>
  <c r="V96" i="1" s="1"/>
  <c r="U98" i="1"/>
  <c r="V98" i="1" s="1"/>
  <c r="U100" i="1"/>
  <c r="V100" i="1" s="1"/>
  <c r="U106" i="1"/>
  <c r="V106" i="1" s="1"/>
  <c r="U110" i="1"/>
  <c r="V110" i="1" s="1"/>
  <c r="U112" i="1"/>
  <c r="V112" i="1" s="1"/>
  <c r="U118" i="1"/>
  <c r="V118" i="1" s="1"/>
  <c r="U120" i="1"/>
  <c r="V120" i="1" s="1"/>
  <c r="U131" i="1"/>
  <c r="V131" i="1" s="1"/>
  <c r="U133" i="1"/>
  <c r="V133" i="1" s="1"/>
  <c r="U139" i="1"/>
  <c r="V139" i="1" s="1"/>
  <c r="U158" i="1"/>
  <c r="V158" i="1" s="1"/>
  <c r="U162" i="1"/>
  <c r="V162" i="1" s="1"/>
  <c r="U164" i="1"/>
  <c r="V164" i="1" s="1"/>
  <c r="U168" i="1"/>
  <c r="V168" i="1" s="1"/>
  <c r="U189" i="1"/>
  <c r="V189" i="1" s="1"/>
  <c r="U191" i="1"/>
  <c r="V191" i="1" s="1"/>
  <c r="U212" i="1"/>
  <c r="V212" i="1" s="1"/>
  <c r="U216" i="1"/>
  <c r="V216" i="1" s="1"/>
  <c r="U222" i="1"/>
  <c r="V222" i="1" s="1"/>
  <c r="U223" i="1"/>
  <c r="V223" i="1" s="1"/>
  <c r="U54" i="1"/>
  <c r="V54" i="1" s="1"/>
  <c r="U75" i="1"/>
  <c r="V75" i="1" s="1"/>
  <c r="U90" i="1"/>
  <c r="V90" i="1" s="1"/>
  <c r="U127" i="1"/>
  <c r="V127" i="1" s="1"/>
  <c r="U129" i="1"/>
  <c r="V129" i="1" s="1"/>
  <c r="U156" i="1"/>
  <c r="V156" i="1" s="1"/>
  <c r="U177" i="1"/>
  <c r="V177" i="1" s="1"/>
  <c r="U179" i="1"/>
  <c r="V179" i="1" s="1"/>
  <c r="U181" i="1"/>
  <c r="V181" i="1" s="1"/>
  <c r="U183" i="1"/>
  <c r="V183" i="1" s="1"/>
  <c r="U185" i="1"/>
  <c r="V185" i="1" s="1"/>
  <c r="U187" i="1"/>
  <c r="V187" i="1" s="1"/>
  <c r="U206" i="1"/>
  <c r="V206" i="1" s="1"/>
  <c r="U208" i="1"/>
  <c r="V208" i="1" s="1"/>
  <c r="U210" i="1"/>
  <c r="V210" i="1" s="1"/>
  <c r="U214" i="1"/>
  <c r="V214" i="1" s="1"/>
  <c r="U220" i="1"/>
  <c r="V220" i="1" s="1"/>
  <c r="U219" i="1"/>
  <c r="V219" i="1" s="1"/>
  <c r="U39" i="1"/>
  <c r="V39" i="1" s="1"/>
  <c r="U48" i="1"/>
  <c r="V48" i="1" s="1"/>
  <c r="U50" i="1"/>
  <c r="V50" i="1" s="1"/>
  <c r="U52" i="1"/>
  <c r="V52" i="1" s="1"/>
  <c r="U65" i="1"/>
  <c r="V65" i="1" s="1"/>
  <c r="U69" i="1"/>
  <c r="V69" i="1" s="1"/>
  <c r="U73" i="1"/>
  <c r="V73" i="1" s="1"/>
  <c r="U84" i="1"/>
  <c r="V84" i="1" s="1"/>
  <c r="U86" i="1"/>
  <c r="V86" i="1" s="1"/>
  <c r="U88" i="1"/>
  <c r="V88" i="1" s="1"/>
  <c r="U101" i="1"/>
  <c r="V101" i="1" s="1"/>
  <c r="U105" i="1"/>
  <c r="V105" i="1" s="1"/>
  <c r="U107" i="1"/>
  <c r="V107" i="1" s="1"/>
  <c r="U113" i="1"/>
  <c r="V113" i="1" s="1"/>
  <c r="U117" i="1"/>
  <c r="V117" i="1" s="1"/>
  <c r="U123" i="1"/>
  <c r="V123" i="1" s="1"/>
  <c r="U134" i="1"/>
  <c r="V134" i="1" s="1"/>
  <c r="U136" i="1"/>
  <c r="V136" i="1" s="1"/>
  <c r="U138" i="1"/>
  <c r="V138" i="1" s="1"/>
  <c r="U140" i="1"/>
  <c r="V140" i="1" s="1"/>
  <c r="U144" i="1"/>
  <c r="V144" i="1" s="1"/>
  <c r="U146" i="1"/>
  <c r="V146" i="1" s="1"/>
  <c r="U150" i="1"/>
  <c r="V150" i="1" s="1"/>
  <c r="U171" i="1"/>
  <c r="V171" i="1" s="1"/>
  <c r="U173" i="1"/>
  <c r="V173" i="1" s="1"/>
  <c r="U175" i="1"/>
  <c r="V175" i="1" s="1"/>
  <c r="U194" i="1"/>
  <c r="V194" i="1" s="1"/>
  <c r="U198" i="1"/>
  <c r="V198" i="1" s="1"/>
  <c r="U200" i="1"/>
  <c r="V200" i="1" s="1"/>
  <c r="U204" i="1"/>
  <c r="V204" i="1" s="1"/>
  <c r="U44" i="1"/>
  <c r="V44" i="1" s="1"/>
  <c r="U46" i="1"/>
  <c r="V46" i="1" s="1"/>
  <c r="U59" i="1"/>
  <c r="V59" i="1" s="1"/>
  <c r="U63" i="1"/>
  <c r="V63" i="1" s="1"/>
  <c r="U67" i="1"/>
  <c r="V67" i="1" s="1"/>
  <c r="U78" i="1"/>
  <c r="V78" i="1" s="1"/>
  <c r="U80" i="1"/>
  <c r="V80" i="1" s="1"/>
  <c r="U82" i="1"/>
  <c r="V82" i="1" s="1"/>
  <c r="U95" i="1"/>
  <c r="V95" i="1" s="1"/>
  <c r="U99" i="1"/>
  <c r="V99" i="1" s="1"/>
  <c r="U103" i="1"/>
  <c r="V103" i="1" s="1"/>
  <c r="U109" i="1"/>
  <c r="V109" i="1" s="1"/>
  <c r="U111" i="1"/>
  <c r="V111" i="1" s="1"/>
  <c r="U115" i="1"/>
  <c r="V115" i="1" s="1"/>
  <c r="U119" i="1"/>
  <c r="V119" i="1" s="1"/>
  <c r="U121" i="1"/>
  <c r="V121" i="1" s="1"/>
  <c r="U132" i="1"/>
  <c r="V132" i="1" s="1"/>
  <c r="U142" i="1"/>
  <c r="V142" i="1" s="1"/>
  <c r="U148" i="1"/>
  <c r="V148" i="1" s="1"/>
  <c r="U159" i="1"/>
  <c r="V159" i="1" s="1"/>
  <c r="U161" i="1"/>
  <c r="V161" i="1" s="1"/>
  <c r="U163" i="1"/>
  <c r="V163" i="1" s="1"/>
  <c r="U165" i="1"/>
  <c r="V165" i="1" s="1"/>
  <c r="U167" i="1"/>
  <c r="V167" i="1" s="1"/>
  <c r="U169" i="1"/>
  <c r="V169" i="1" s="1"/>
  <c r="U188" i="1"/>
  <c r="V188" i="1" s="1"/>
  <c r="U190" i="1"/>
  <c r="V190" i="1" s="1"/>
  <c r="U192" i="1"/>
  <c r="V192" i="1" s="1"/>
  <c r="U196" i="1"/>
  <c r="V196" i="1" s="1"/>
  <c r="U202" i="1"/>
  <c r="V202" i="1" s="1"/>
  <c r="U213" i="1"/>
  <c r="V213" i="1" s="1"/>
  <c r="U215" i="1"/>
  <c r="V215" i="1" s="1"/>
  <c r="U217" i="1"/>
  <c r="V217" i="1" s="1"/>
  <c r="U42" i="1"/>
  <c r="V42" i="1" s="1"/>
  <c r="U53" i="1"/>
  <c r="V53" i="1" s="1"/>
  <c r="U57" i="1"/>
  <c r="V57" i="1" s="1"/>
  <c r="U61" i="1"/>
  <c r="V61" i="1" s="1"/>
  <c r="U72" i="1"/>
  <c r="V72" i="1" s="1"/>
  <c r="U74" i="1"/>
  <c r="V74" i="1" s="1"/>
  <c r="U76" i="1"/>
  <c r="V76" i="1" s="1"/>
  <c r="U89" i="1"/>
  <c r="V89" i="1" s="1"/>
  <c r="U93" i="1"/>
  <c r="V93" i="1" s="1"/>
  <c r="U97" i="1"/>
  <c r="V97" i="1" s="1"/>
  <c r="U126" i="1"/>
  <c r="V126" i="1" s="1"/>
  <c r="U128" i="1"/>
  <c r="V128" i="1" s="1"/>
  <c r="U130" i="1"/>
  <c r="V130" i="1" s="1"/>
  <c r="U153" i="1"/>
  <c r="V153" i="1" s="1"/>
  <c r="U155" i="1"/>
  <c r="V155" i="1" s="1"/>
  <c r="U157" i="1"/>
  <c r="V157" i="1" s="1"/>
  <c r="U176" i="1"/>
  <c r="V176" i="1" s="1"/>
  <c r="U180" i="1"/>
  <c r="V180" i="1" s="1"/>
  <c r="U182" i="1"/>
  <c r="V182" i="1" s="1"/>
  <c r="U186" i="1"/>
  <c r="V186" i="1" s="1"/>
  <c r="U207" i="1"/>
  <c r="V207" i="1" s="1"/>
  <c r="U209" i="1"/>
  <c r="V209" i="1" s="1"/>
  <c r="U211" i="1"/>
  <c r="V211" i="1" s="1"/>
  <c r="U43" i="1"/>
  <c r="V43" i="1" s="1"/>
  <c r="U41" i="1"/>
  <c r="V41" i="1" s="1"/>
  <c r="U56" i="1"/>
  <c r="V56" i="1" s="1"/>
  <c r="U71" i="1"/>
  <c r="V71" i="1" s="1"/>
  <c r="U166" i="1"/>
  <c r="V166" i="1" s="1"/>
  <c r="U160" i="1"/>
  <c r="V160" i="1" s="1"/>
  <c r="U58" i="1"/>
  <c r="V58" i="1" s="1"/>
  <c r="U154" i="1"/>
  <c r="V154" i="1" s="1"/>
  <c r="U79" i="1"/>
  <c r="V79" i="1" s="1"/>
  <c r="U94" i="1"/>
  <c r="V94" i="1" s="1"/>
  <c r="U92" i="1"/>
  <c r="V92" i="1" s="1"/>
  <c r="U40" i="1"/>
  <c r="V40" i="1" s="1"/>
  <c r="U152" i="1"/>
  <c r="V152" i="1" s="1"/>
  <c r="U125" i="1"/>
  <c r="V125" i="1" s="1"/>
  <c r="U36" i="1"/>
  <c r="V36" i="1" s="1"/>
  <c r="U30" i="1"/>
  <c r="V30" i="1" s="1"/>
  <c r="U24" i="1"/>
  <c r="V24" i="1" s="1"/>
  <c r="U28" i="1"/>
  <c r="V28" i="1" s="1"/>
  <c r="U33" i="1"/>
  <c r="V33" i="1" s="1"/>
  <c r="U21" i="1"/>
  <c r="V21" i="1" s="1"/>
  <c r="U35" i="1"/>
  <c r="V35" i="1" s="1"/>
  <c r="U29" i="1"/>
  <c r="V29" i="1" s="1"/>
  <c r="U23" i="1"/>
  <c r="V23" i="1" s="1"/>
  <c r="U34" i="1"/>
  <c r="V34" i="1" s="1"/>
  <c r="U22" i="1"/>
  <c r="V22" i="1" s="1"/>
  <c r="U27" i="1"/>
  <c r="V27" i="1" s="1"/>
  <c r="U32" i="1"/>
  <c r="V32" i="1" s="1"/>
  <c r="U26" i="1"/>
  <c r="V26" i="1" s="1"/>
  <c r="U20" i="1"/>
  <c r="V20" i="1" s="1"/>
  <c r="U37" i="1"/>
  <c r="V37" i="1" s="1"/>
  <c r="U31" i="1"/>
  <c r="V31" i="1" s="1"/>
  <c r="U25" i="1"/>
  <c r="V25" i="1" s="1"/>
  <c r="U19" i="1"/>
  <c r="V19" i="1" s="1"/>
  <c r="U18" i="1"/>
  <c r="V18" i="1" s="1"/>
  <c r="R230" i="1" l="1"/>
  <c r="P35" i="1"/>
  <c r="M35" i="1" s="1"/>
  <c r="P26" i="1"/>
  <c r="M26" i="1" s="1"/>
  <c r="P37" i="1"/>
  <c r="M37" i="1" s="1"/>
  <c r="P19" i="1"/>
  <c r="M19" i="1" s="1"/>
  <c r="P30" i="1"/>
  <c r="M30" i="1" s="1"/>
  <c r="P21" i="1"/>
  <c r="M21" i="1" s="1"/>
  <c r="P22" i="1"/>
  <c r="M22" i="1" s="1"/>
  <c r="P32" i="1"/>
  <c r="M32" i="1" s="1"/>
  <c r="P23" i="1"/>
  <c r="M23" i="1" s="1"/>
  <c r="P31" i="1"/>
  <c r="M31" i="1" s="1"/>
  <c r="P36" i="1"/>
  <c r="M36" i="1" s="1"/>
  <c r="P27" i="1"/>
  <c r="M27" i="1" s="1"/>
  <c r="P34" i="1"/>
  <c r="M34" i="1" s="1"/>
  <c r="P29" i="1"/>
  <c r="M29" i="1" s="1"/>
  <c r="P25" i="1"/>
  <c r="M25" i="1" s="1"/>
  <c r="P20" i="1"/>
  <c r="M20" i="1" s="1"/>
  <c r="P33" i="1"/>
  <c r="M33" i="1" s="1"/>
  <c r="P24" i="1"/>
  <c r="M24" i="1" s="1"/>
  <c r="P28" i="1"/>
  <c r="M28" i="1" s="1"/>
  <c r="P18" i="1"/>
  <c r="M18" i="1" l="1"/>
  <c r="R233" i="1" s="1"/>
  <c r="S233" i="1" s="1"/>
  <c r="T233" i="1" s="1"/>
  <c r="R231" i="1"/>
  <c r="R232" i="1" l="1"/>
  <c r="S232" i="1" s="1"/>
  <c r="T232" i="1" s="1"/>
  <c r="S231" i="1"/>
  <c r="T231" i="1" s="1"/>
</calcChain>
</file>

<file path=xl/sharedStrings.xml><?xml version="1.0" encoding="utf-8"?>
<sst xmlns="http://schemas.openxmlformats.org/spreadsheetml/2006/main" count="1449" uniqueCount="554">
  <si>
    <t>223.1</t>
  </si>
  <si>
    <t>Спецификация (Коммерческое предложение на поставку товаров, работ, услуг)</t>
  </si>
  <si>
    <t>Название закупки</t>
  </si>
  <si>
    <t>Бланочная продукция</t>
  </si>
  <si>
    <t>Внимание!!!  Обязательно прочитайте инструкцию по заполнению в конце таблицы.</t>
  </si>
  <si>
    <t>Лот</t>
  </si>
  <si>
    <t>850.23.00047 Бланочная продукция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</si>
  <si>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</si>
  <si>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</si>
  <si>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</si>
  <si>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</si>
  <si>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</si>
  <si>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</si>
  <si>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</si>
  <si>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</si>
  <si>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</si>
  <si>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</si>
  <si>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</si>
  <si>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</si>
  <si>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</si>
  <si>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</si>
  <si>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</si>
  <si>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</si>
  <si>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</si>
  <si>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</si>
  <si>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</si>
  <si>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</si>
  <si>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</si>
  <si>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</si>
  <si>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</si>
  <si>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</si>
  <si>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</si>
  <si>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</si>
  <si>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</si>
  <si>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</si>
  <si>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</si>
  <si>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</si>
  <si>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</si>
  <si>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</si>
  <si>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</si>
  <si>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</si>
  <si>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</si>
  <si>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</si>
  <si>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</si>
  <si>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</si>
  <si>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</si>
  <si>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</si>
  <si>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</si>
  <si>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</si>
  <si>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</si>
  <si>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</si>
  <si>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</si>
  <si>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</si>
  <si>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</si>
  <si>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</si>
  <si>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</si>
  <si>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Российская Федерация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</si>
  <si>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</si>
  <si>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</si>
  <si>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</si>
  <si>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</si>
  <si>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</si>
  <si>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</si>
  <si>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</si>
  <si>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</si>
  <si>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color indexed="8"/>
        <rFont val="Arial Cyr"/>
      </rPr>
      <t>товаров, работ, услуг иностранного происхождения</t>
    </r>
    <r>
      <rPr>
        <b/>
        <sz val="11"/>
        <color indexed="8"/>
        <rFont val="Arial CYR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</si>
  <si>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</si>
  <si>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</si>
  <si>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</si>
  <si>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</si>
  <si>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</si>
  <si>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</si>
  <si>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</si>
  <si>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</si>
  <si>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</si>
  <si>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</si>
  <si>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</si>
  <si>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</si>
  <si>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indexed="1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</si>
  <si>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</si>
  <si>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</si>
  <si>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</si>
  <si>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</si>
  <si>
    <t>Да</t>
  </si>
  <si>
    <t>РЭП</t>
  </si>
  <si>
    <t>Андорра</t>
  </si>
  <si>
    <t>ПО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</si>
  <si>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</si>
  <si>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</si>
  <si>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</si>
  <si>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</si>
  <si>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</si>
  <si>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</si>
  <si>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</si>
  <si>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</si>
  <si>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</si>
  <si>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</si>
  <si>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</si>
  <si>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</si>
  <si>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</si>
  <si>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</si>
  <si>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</si>
  <si>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</si>
  <si>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</si>
  <si>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</si>
  <si>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</si>
  <si>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</si>
  <si>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</si>
  <si>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</si>
  <si>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</si>
  <si>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</si>
  <si>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</si>
  <si>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</si>
  <si>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</si>
  <si>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</si>
  <si>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</si>
  <si>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</si>
  <si>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</si>
  <si>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</si>
  <si>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</si>
  <si>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</si>
  <si>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</si>
  <si>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</si>
  <si>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</si>
  <si>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</si>
  <si>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</si>
  <si>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</si>
  <si>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</si>
  <si>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</si>
  <si>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</si>
  <si>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</si>
  <si>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</si>
  <si>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</si>
  <si>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</si>
  <si>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</si>
  <si>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</si>
  <si>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</si>
  <si>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</si>
  <si>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</si>
  <si>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</si>
  <si>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</si>
  <si>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</si>
  <si>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</si>
  <si>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</si>
  <si>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</si>
  <si>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</si>
  <si>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</si>
  <si>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</si>
  <si>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</si>
  <si>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</si>
  <si>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</si>
  <si>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</si>
  <si>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</si>
  <si>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</si>
  <si>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</si>
  <si>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</si>
  <si>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</si>
  <si>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</si>
  <si>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</si>
  <si>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</si>
  <si>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</si>
  <si>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</si>
  <si>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</si>
  <si>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</si>
  <si>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</si>
  <si>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</si>
  <si>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</si>
  <si>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</si>
  <si>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</si>
  <si>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</si>
  <si>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</si>
  <si>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</si>
  <si>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</si>
  <si>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</si>
  <si>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</si>
  <si>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</si>
  <si>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</si>
  <si>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</si>
  <si>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</si>
  <si>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</si>
  <si>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</si>
  <si>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</si>
  <si>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</si>
  <si>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</si>
  <si>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</si>
  <si>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</si>
  <si>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</si>
  <si>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</si>
  <si>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</si>
  <si>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</si>
  <si>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</si>
  <si>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</si>
  <si>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</si>
  <si>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</si>
  <si>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</si>
  <si>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</si>
  <si>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</si>
  <si>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</si>
  <si>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</si>
  <si>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</si>
  <si>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</si>
  <si>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</si>
  <si>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</si>
  <si>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</si>
  <si>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</si>
  <si>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</si>
  <si>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</si>
  <si>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</si>
  <si>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</si>
  <si>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</si>
  <si>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</si>
  <si>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</si>
  <si>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</si>
  <si>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</si>
  <si>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</si>
  <si>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</si>
  <si>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</si>
  <si>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</si>
  <si>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</si>
  <si>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</si>
  <si>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</si>
  <si>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</si>
  <si>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</si>
  <si>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</si>
  <si>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</si>
  <si>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</si>
  <si>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</si>
  <si>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</si>
  <si>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</si>
  <si>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</si>
  <si>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</si>
  <si>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</si>
  <si>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</si>
  <si>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</si>
  <si>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</si>
  <si>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</si>
  <si>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</si>
  <si>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</si>
  <si>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</si>
  <si>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</si>
  <si>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</si>
  <si>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</si>
  <si>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</si>
  <si>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</si>
  <si>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</si>
  <si>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</si>
  <si>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</si>
  <si>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</si>
  <si>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</si>
  <si>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</si>
  <si>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</si>
  <si>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</si>
  <si>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</si>
  <si>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</si>
  <si>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</si>
  <si>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</si>
  <si>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</si>
  <si>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</si>
  <si>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</si>
  <si>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</si>
  <si>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</si>
  <si>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</si>
  <si>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</si>
  <si>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</si>
  <si>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</si>
  <si>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</si>
  <si>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</si>
  <si>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</si>
  <si>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</si>
  <si>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</si>
  <si>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</si>
  <si>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</si>
  <si>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</si>
  <si>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</si>
  <si>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</si>
  <si>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</si>
  <si>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</si>
  <si>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</si>
  <si>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</si>
  <si>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</si>
  <si>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</si>
  <si>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</si>
  <si>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</si>
  <si>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</si>
  <si>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</si>
  <si>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</si>
  <si>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</si>
  <si>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</si>
  <si>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</si>
  <si>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</si>
  <si>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</si>
  <si>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</si>
  <si>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</si>
  <si>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</si>
  <si>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</si>
  <si>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</si>
  <si>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</si>
  <si>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</si>
  <si>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</si>
  <si>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</si>
  <si>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</si>
  <si>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</si>
  <si>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</si>
  <si>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</si>
  <si>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</si>
  <si>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</si>
  <si>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</si>
  <si>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</si>
  <si>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</si>
  <si>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</si>
  <si>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</si>
  <si>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</si>
  <si>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</si>
  <si>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</si>
  <si>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</si>
  <si>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</si>
  <si>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</si>
  <si>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</si>
  <si>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</si>
  <si>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</si>
  <si>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</si>
  <si>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</si>
  <si>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</si>
  <si>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</si>
  <si>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</si>
  <si>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</si>
  <si>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</si>
  <si>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</si>
  <si>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</si>
  <si>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</si>
  <si>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</si>
  <si>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</si>
  <si>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</si>
  <si>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</si>
  <si>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</si>
  <si>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</si>
  <si>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</si>
  <si>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</si>
  <si>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</si>
  <si>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</si>
  <si>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 xml:space="preserve">Бейдж вертик. 90х56мм Attache металл зажим/булавка (50шт),18мкм  </t>
  </si>
  <si>
    <t xml:space="preserve"> Бейдж вертик. мягкий,прозрачный пластик с голубым верхом 55х85мм  </t>
  </si>
  <si>
    <t xml:space="preserve">Блок-кубик Attache 447451 для записей на склейке 9х9х5 белый склейка, офсет 100 г/м2. упакован в термоусадочную плёнку  </t>
  </si>
  <si>
    <t xml:space="preserve">Блокнот А5 ГРАФО 50л,   на спирали                      </t>
  </si>
  <si>
    <t xml:space="preserve">Блокнот А6 Attache 70л, на спирали  </t>
  </si>
  <si>
    <t xml:space="preserve">Брелок  для ключей овальный удлинённый, 60х21мм, ассорти, 10 шт/уп.  </t>
  </si>
  <si>
    <t xml:space="preserve">Бумага для заметок с клейким краем Index 38х51мм зеленая  </t>
  </si>
  <si>
    <t xml:space="preserve">Бумага для заметок с клейким краем Index 75х127мм желтая  </t>
  </si>
  <si>
    <t xml:space="preserve">Бумага для заметок с клейким краем Index 76х75мм желтая  </t>
  </si>
  <si>
    <t xml:space="preserve">Бумага для заметок с клейким краем неоновая 76х76мм 100 листов  </t>
  </si>
  <si>
    <t xml:space="preserve">Бумага для заметок с клейким краем 3M Post-it 76х127мм 6х100л 5 цветов арт.97272  </t>
  </si>
  <si>
    <t xml:space="preserve">Бумага для заметок с клейким краем 3M 653-ML Post-it 38х51мм 12х100л холодная пастельная радуга арт.61992  </t>
  </si>
  <si>
    <t xml:space="preserve">Бумага копировальная А4 KORES 60911, универсальная, синяя, 100 листов  </t>
  </si>
  <si>
    <t>Бумага цветная для печати IQ Color розовая пастель PI25 (А4, 160 г/кв.м, 250 листов)</t>
  </si>
  <si>
    <t xml:space="preserve">Визитница Durable Visifix 64811 на 200 визиток  </t>
  </si>
  <si>
    <t xml:space="preserve">Губка-стиратель для маркерных досок 57*107мм, на магните  </t>
  </si>
  <si>
    <t xml:space="preserve">Датер 4810  Trodat .3,8мм, синий с цифрами и буквами
 </t>
  </si>
  <si>
    <t xml:space="preserve">Держатель для бейджа с рулеткой черный 92205 DurableИзготовлен из пластика. Длина шнура — 80 см, цвет — черный.   </t>
  </si>
  <si>
    <t xml:space="preserve">Доска магнитно-маркерная 90х120 см, лаковое покрытие алюминиевая рама  с полочкой для маркера  </t>
  </si>
  <si>
    <t xml:space="preserve">Доска пробковая Hebel 629 90x120 см  аллюминиевая рама   </t>
  </si>
  <si>
    <t xml:space="preserve"> Дырокол EC Metallic Plus 25 л, метал.корпус с линейкой  </t>
  </si>
  <si>
    <t xml:space="preserve"> Дырокол EC Metallic Plus 40 л, метал.корпус с линейкой  </t>
  </si>
  <si>
    <t xml:space="preserve">Дырокол Sax 618 до 65 листов красный с линейкой  </t>
  </si>
  <si>
    <t xml:space="preserve">Дырокол мощный KW-Trio 938 до 100 листов черный с линейкой  </t>
  </si>
  <si>
    <t xml:space="preserve">Дырокол особо мощный KW-Trio 9550 на 300 листов синий/серебро  </t>
  </si>
  <si>
    <t xml:space="preserve">Планинг датированный на 2024 год  бумвинил 64 листа синий (310х130 мм)  </t>
  </si>
  <si>
    <t xml:space="preserve">Ежедневник датированный на 2024 год, искусственная кожа А5 176 листов синий (148x218 мм)  </t>
  </si>
  <si>
    <t xml:space="preserve">Жидкость корректирующая 20мл Attache арт.10017  </t>
  </si>
  <si>
    <t xml:space="preserve">Зажим для бумаг 19мм 12шт/уп. Attache  </t>
  </si>
  <si>
    <t xml:space="preserve">Зажим для бумаг 25мм 12шт/уп. Attache  </t>
  </si>
  <si>
    <t xml:space="preserve">Зажим для бумаг 32мм 12шт/уп. Attache  </t>
  </si>
  <si>
    <t xml:space="preserve">Зажим для бумаг  41мм 12шт/уп. Attache  </t>
  </si>
  <si>
    <t xml:space="preserve">Зажим для бумаг  51мм 12шт/уп. Attache  </t>
  </si>
  <si>
    <t xml:space="preserve">Закладки клейкие Post-it 680-1 3M 50шт. Красные  </t>
  </si>
  <si>
    <t xml:space="preserve"> Клейкие закладки Hopax 21076 арт.130862 5цв. 12мм*45/25л  </t>
  </si>
  <si>
    <t>Календарь настольный перекидной, 160л, блок офсетный 4 краски, (полноцветный), (бордо, фольга) 2024 г.</t>
  </si>
  <si>
    <t xml:space="preserve">Карандаш Pilot H-185 арт.49366 с грифелем 0,5  с резиновым держателем, синий корпус  </t>
  </si>
  <si>
    <t xml:space="preserve">Карандаш Pilot H-187 арт.49367 с грифелем 0,7  с резиновым держателем, синий корпус   </t>
  </si>
  <si>
    <t xml:space="preserve">Карандаш черно-графитовый КОНСТРУКТОР СК006/ТМ круглый  </t>
  </si>
  <si>
    <t xml:space="preserve">Карман для папок А4  не менее 40 мкм, с перфорацией 100шт. в уп..  </t>
  </si>
  <si>
    <t xml:space="preserve">Клей ПВА с крышечкой капелька 65г Обнинск Имеет срок годности  </t>
  </si>
  <si>
    <t xml:space="preserve">Клей силикатный Обнинск 27938 капелька, 90г  </t>
  </si>
  <si>
    <t xml:space="preserve">Клей-карандаш ATTACHE Extra 10г Имеет срок годности                                               </t>
  </si>
  <si>
    <t xml:space="preserve">Клей-карандаш KORES 40г Имеет срок годности  </t>
  </si>
  <si>
    <t>Книга учета   клетка, жёсткая обложка 60 листов</t>
  </si>
  <si>
    <t xml:space="preserve"> Книга учета 6с2 А4, 96л, клетка. Твердый переплет из бумвинила (слой ПВХ на бумажной основе). Внутренний блок — офсетная бумага  </t>
  </si>
  <si>
    <t xml:space="preserve">Кнопка  Attache 12мм 100шт  </t>
  </si>
  <si>
    <t xml:space="preserve">Кнопки Attache 48905 50шт пластик цветные  </t>
  </si>
  <si>
    <t xml:space="preserve">Кнопки для пробковых досок силовые, ассорти Attache 25шт/уп.   </t>
  </si>
  <si>
    <t xml:space="preserve">Конверт С6 OfficePost 76343 белый, 114х162мм.  90г/кв.м с внутренней запечаткой, заклейка отрывная  </t>
  </si>
  <si>
    <t xml:space="preserve">Конверт BusinessPost E65, окно справа снизу 90х45мм, заклейка отрывная,  90г/кв.м </t>
  </si>
  <si>
    <t xml:space="preserve">Конверт PACK POST Business E65/DL, 110х220мм, окно справа снизу 95х45мм  90г/кв.м  с внутренней запечаткой, заклейка отрывная  </t>
  </si>
  <si>
    <t xml:space="preserve">Конверт С4 BONG 1612, 229х324мм, с внутренней запечаткой, заклейка отрывная плотность 100 г/кв.м  с внутренней запечаткой </t>
  </si>
  <si>
    <t xml:space="preserve">Конверт С5 BONG 1413, 162х229мм, с внутренней запечаткой, 100 г/кв.м заклейка отрывная с внутренней запечаткой  </t>
  </si>
  <si>
    <t xml:space="preserve">Корзина для бумаг 78248 12 л,сетка, черная  </t>
  </si>
  <si>
    <t xml:space="preserve">Корзина офисная с держателем  19 л, черная  </t>
  </si>
  <si>
    <t xml:space="preserve">Краска штемпельная Kores 844113 арт.3794 27 мл фиолетовая  </t>
  </si>
  <si>
    <t xml:space="preserve">Краска штемпельная Trodat 7011 28мл синяя  </t>
  </si>
  <si>
    <t xml:space="preserve">Краска штемпельная Trodat 7011 28мл фиолетовая Объем флакона 28 мл. Флакон снабжен дозатором, обеспечивающим равномерное нанесение краски на подушку  </t>
  </si>
  <si>
    <t xml:space="preserve">Клейкая лента уп.аковочная Unibob 805, 50мм*66м, 50мкм  </t>
  </si>
  <si>
    <t xml:space="preserve">Лента клейкая Kores арт.26425 19мм х 33м.  имеет срок годности  </t>
  </si>
  <si>
    <t xml:space="preserve">Линейка Stamm 30см с держателем ЛН42 арт.27057  </t>
  </si>
  <si>
    <t>Обложки для переплета картонные GBC А4 250 г/кв.м, синие текстура кожа (100 штук в уп.аковке)</t>
  </si>
  <si>
    <t>Обложки для переплета картонные GBC А4 250 г/кв.м черный текстура кожа (100 штук в уп.аковке)</t>
  </si>
  <si>
    <t>Обложки для переплета картонные GBC А4 250 г/кв.м зеленый текстура кожа (100 штук в уп.аковке)</t>
  </si>
  <si>
    <t xml:space="preserve">Лоток Attache Элегант черный арт.115646 2шт/уп.к  </t>
  </si>
  <si>
    <t xml:space="preserve">Люверсы арт.133080 250шт/уп.  Металл.диаметр 4,8 мм, длина ножки 4,6 мм </t>
  </si>
  <si>
    <t xml:space="preserve">Магнит для досок 30мм, 5шт., европодвес  </t>
  </si>
  <si>
    <t xml:space="preserve">Набор маркеров для досок Edding e-360/4S 4 цвета (толщина линии 1.5-3 мм)  </t>
  </si>
  <si>
    <t xml:space="preserve">Маркер Crown Multi перманентный зеленый  1,5-3мм, круглый наконечник  </t>
  </si>
  <si>
    <t xml:space="preserve">Маркер Crown Multi перманентный красный 1,5-3мм, круглый наконечник  </t>
  </si>
  <si>
    <t xml:space="preserve">Маркер Crown Multi перманентный синий 1,5-3мм, круглый наконечник  </t>
  </si>
  <si>
    <t>Маркер Crown Multi перманентный черный  1,5-3мм, круглый наконечник (или аналог)</t>
  </si>
  <si>
    <t xml:space="preserve">Маркер Edding E-791/49 перманентный толщина 1-2мм белый арт.48287  </t>
  </si>
  <si>
    <t xml:space="preserve">Маркер-текстовыделитель зеленый. Толщина линии 1,0-5,0 мм. Плоский корпус. Чернила быстро высыхают на поверхности бумаги светоустойчивые. Для работы с плотной бумагой,факсовой бумагой и калькой  </t>
  </si>
  <si>
    <t xml:space="preserve">Маркер-текстовыделитель розовый. Толщина линии 1,0-5,0 мм. Плоский корпус. Чернила быстро высыхают на поверхности бумаги светоустойчивые. Для работы с плотной бумагой,факсовой бумагой и калькой  </t>
  </si>
  <si>
    <t xml:space="preserve">Маркер-текстовыделитель оранжевый. Толщина линии 1,0-5,0 мм. Плоский корпус. Чернила быстро высыхают на поверхности бумаги светоустойчивые. Для работы с плотной бумагой,факсовой бумагой и калькой   </t>
  </si>
  <si>
    <t xml:space="preserve">Маркер-текстовыделитель желтый. Толщина линии 1,0-5,0 мм. Плоский корпус. Чернила быстро высыхают на поверхности бумаги светоустойчивые. Для работы с плотной бумагой,факсовой бумагой и калькой   </t>
  </si>
  <si>
    <t xml:space="preserve">Комплект маркеров EDDING E-345/4S 4шт 2-5 мм маркер выделитель текста Флуоресцентные насыщенные цвета Чернила на водной основе.  </t>
  </si>
  <si>
    <t xml:space="preserve">Маркер для промышленной графики Edding E-8750 черный арт.60765  </t>
  </si>
  <si>
    <t xml:space="preserve">Машинка корректирующая KORES Roll On 3914 4,2х8500мм  </t>
  </si>
  <si>
    <t xml:space="preserve">Набор фломастеров  не менее 6 цветов  </t>
  </si>
  <si>
    <t xml:space="preserve">Наклейки Zweckform 70х37мм/24шт А4/100л арт.3260  </t>
  </si>
  <si>
    <t xml:space="preserve">Наклейки самоламинирующиеся Avery Zweckform Z-L7087-10 (A4, 170×257мм, 10 листов, белые)арт.96286   </t>
  </si>
  <si>
    <t xml:space="preserve">Накопитель вертикальный Attache, 90мм чёрный  </t>
  </si>
  <si>
    <t xml:space="preserve">Накопитель вертикальный зеленый гофрокартон Attache арт.110731 </t>
  </si>
  <si>
    <t xml:space="preserve">Напалечник резиновый канцелярский 16мм  </t>
  </si>
  <si>
    <t>Нож универсальный с прорезиненными вставками (ширина лезвия 18 мм)</t>
  </si>
  <si>
    <t xml:space="preserve">Ножницы 170 мм Kores Softgripс пластиковыми прорезиненными анатомическими ручками цвет в ассортименте  </t>
  </si>
  <si>
    <t xml:space="preserve">Ножницы 210 мм Kores Softgrip с пластиковыми прорезиненными анатомическими ручками цвет в ассортименте  </t>
  </si>
  <si>
    <t xml:space="preserve">Нумератор  автоматический  Trodat 4846  6-разрядный Сменная подушка синего цвета 6/4911  (код DU0062).  Высота шрифта 4 мм.  </t>
  </si>
  <si>
    <t xml:space="preserve">Обложки для переплета картонные GBC А4 250 г/кв.м красный текстура кожа (100 штук в уп.аковке)  </t>
  </si>
  <si>
    <t xml:space="preserve">Обложка для переплета прозрачная, А4, 0,18мм, 230г/м2, 100шт  </t>
  </si>
  <si>
    <t xml:space="preserve">Папка Attache D611/07 арт.56084  с прижимом На внутренней обложке есть прозрачный карман для документов. Карман на корешке папки. Ширина корешка - 17мм. до 150 листов стандартной плотности.  </t>
  </si>
  <si>
    <t xml:space="preserve">Папка  A4 на резинке ширина 35мм толщина пластика  не менее 0,7мм чёрная   </t>
  </si>
  <si>
    <t xml:space="preserve">Папка архивная A4 120мм 4 завязки корешок из бумвинила Attache арт.54815 </t>
  </si>
  <si>
    <t>Папка архивная A4 80мм 4 завязки корешок из коленкора Attache арт.23856</t>
  </si>
  <si>
    <t xml:space="preserve">Папка архивная А4 с завязками Attache гофрокартон белый 7см арт.128990  </t>
  </si>
  <si>
    <t xml:space="preserve">Папка архивная бумвинил А4 50мм Attache арт.52303 с карманом на корешке  </t>
  </si>
  <si>
    <t xml:space="preserve">Папка А4 с зажимом F611 01 17мм черная обложка  0,7мм  с карманом на корешке  </t>
  </si>
  <si>
    <t xml:space="preserve">Папка А4 с зажимом F611 02 17мм синяя обложка  0,7мм  с карманом на корешке  </t>
  </si>
  <si>
    <t xml:space="preserve">Папка А4 с зажимом F611 04 17мм зеленая обложка  0,7мм  с карманом на корешке  </t>
  </si>
  <si>
    <t xml:space="preserve">Папка А4 с 2-мя зажимами F6114 02 синяя обложка  0,7мм  с карманом на корешке  </t>
  </si>
  <si>
    <t xml:space="preserve">Папка для бумаг с завязками мелованный картон не менее 440г  </t>
  </si>
  <si>
    <t xml:space="preserve">Папка конверт на кнопке 250х130, 180мкм красная  </t>
  </si>
  <si>
    <t xml:space="preserve">Папка на резинке ширина 35мм толщина пластика  не менее 0,7мм  красная не менее 0,7мм чёрная    </t>
  </si>
  <si>
    <t xml:space="preserve">Папка портфель-картотека  из пластика толщиной 0,7 мм. Имеет 12 внутренних отделений для документов. Ширина портфеля - 40 мм. Формат А4 </t>
  </si>
  <si>
    <t xml:space="preserve">Папка уголок  А4 180мкм желтая  </t>
  </si>
  <si>
    <t xml:space="preserve">Папка уголок  А4 180мкм зеленая  </t>
  </si>
  <si>
    <t xml:space="preserve">Папка уголок  А4 180мкм красная  </t>
  </si>
  <si>
    <t xml:space="preserve"> Папка уголок  А4 180мкм синяя  </t>
  </si>
  <si>
    <t xml:space="preserve">Папка уголок п/э цв. E-100/00T прозрачная  </t>
  </si>
  <si>
    <t xml:space="preserve">Папка файловая ATTACHE KT-10/07 синяя Attache  обложка  0,7мм  с карманом на корешке   </t>
  </si>
  <si>
    <t xml:space="preserve">Папка файловая ATTACHE KT-20/07 обложка синяя  0,7 мм с карманом на корешке   </t>
  </si>
  <si>
    <t xml:space="preserve">Папка файловая А4 KT 40/07/02 синяя Attache обложка0,7мм с карманом на корешке   </t>
  </si>
  <si>
    <t xml:space="preserve">Папка файловая А4 KT 60/07/02 синяя Attache обложка 0,7мм  с карманом на корешке  </t>
  </si>
  <si>
    <t xml:space="preserve">Папка файловая А4 KT 60/07/04 зеленая Attache обложка 0,7мм  с карманом на корешке  </t>
  </si>
  <si>
    <t xml:space="preserve">Папка файловая А4 KT 100/1/02 синяя Attache обложка 0,7мм  с карманом на корешке   </t>
  </si>
  <si>
    <t xml:space="preserve">Папка-конверт А4 с кнопкой КНК 180мкм синяя прозрачная Attache арт.49093  </t>
  </si>
  <si>
    <t xml:space="preserve">Папка-планшет ESSELTE 12167/56045 синяя  </t>
  </si>
  <si>
    <t xml:space="preserve">Папка-скоросшиватель Дело артикул С-280, 280 г/м,белый, немелованный  </t>
  </si>
  <si>
    <t xml:space="preserve">Папка-скоросшиватель картонный 30мм Ринго арт.212980  </t>
  </si>
  <si>
    <t xml:space="preserve">Папка-скоросшиватель пластиковая с прозразрачныйм верхом А4 180мкм  </t>
  </si>
  <si>
    <t xml:space="preserve">Папка-скоросшиватель с пружинным механизмом  синий  с карманом на корешке обложка 0,7мм  </t>
  </si>
  <si>
    <t xml:space="preserve">Подкладка для письма Esselte 5311-00-02 50х65см прозрачная глянцевая арт.401084  </t>
  </si>
  <si>
    <t>Подставка настольная Attache двусторонняя акриловая 210х80 мм (10 штук в уп.аковке)</t>
  </si>
  <si>
    <t xml:space="preserve">Подставка для календаря  СТИЛЬ арт.32068 Размер 10х150х75 мм полистирол между дужками 42 мм   </t>
  </si>
  <si>
    <t xml:space="preserve">Подставка для ручек Stamm Профи 7 отделений черная арт.32317  </t>
  </si>
  <si>
    <t xml:space="preserve">Подставка РПК01 для бумажного блока для листов 90х90х90мм прозрачная   </t>
  </si>
  <si>
    <t xml:space="preserve">Подушка штемпельная сменная PAD B6 черная для автонумераторов Reiner B6, В6К заправлена краской на масляной основе. Рассчитана на 10 000 четких оттисков   </t>
  </si>
  <si>
    <t xml:space="preserve">Пружина пластиковая GBC 169482, 8мм, цвет синий, 100шт для сшивания до 45 листов формата А4 Изготовлены из прочного пластика  </t>
  </si>
  <si>
    <t xml:space="preserve">Пружина пластиковая GBC 169488, 10мм, цвет синий, 100шт количество колец -21. Количество переплетаемых листов от 45 до 70   </t>
  </si>
  <si>
    <t xml:space="preserve">Пружина пластиковая GBC 169495, 12мм, цвет синий, 100шт количество колец 21. Количество переплетаемых листов, от 70 до 90  </t>
  </si>
  <si>
    <t xml:space="preserve">Пружина пластиковая GBC 169507, 19мм, цвет синий, 100шт. Количество колец 21. Количество переплетаемых листов до 165  </t>
  </si>
  <si>
    <t xml:space="preserve">Разделители листов самоклеющиеся Durable арт.79172 5шт/уп.   Изготовлены их ПВХ.• Клейкая сторона обхватывает поверхность с обеих сторон.• В уп.аковке 5 табуляторов длиной 200 м, шириной 13 мм   </t>
  </si>
  <si>
    <t xml:space="preserve">Папка-регистратор А4  50мм  темно-синяя, изготовлена из прочного картона тощиной 1,9 мм покрытого с двух сторон пленкой ПВХ. На корешке - пластиковый карман со сменной двусторонней этикеткой для маркировки.  </t>
  </si>
  <si>
    <t xml:space="preserve">Папка-регистратор А4  75мм  темно-синяя, изготовлена из прочного картона тощиной 1,9 мм покрытого с двух сторон пленкой ПВХ. На корешке - пластиковый карман со сменной двусторонней этикеткой для маркировки.  </t>
  </si>
  <si>
    <t xml:space="preserve">Резинка-кольцо MAPED 035120 100х1,5мм, 100г  </t>
  </si>
  <si>
    <t xml:space="preserve">Резинки для денег Alco 130х4мм 500г, красные, 756/811519  </t>
  </si>
  <si>
    <t xml:space="preserve">Ручка PILOT BL-G1-5T цвет красный гелевая Корпус прозрачный, тонированный, металлический наконечник. Толщина линии 0,3/0,4 мм. Обеспечивает четкий цвет и очень мягкое письмо. Сменный стержень BLS-G1-5  </t>
  </si>
  <si>
    <t xml:space="preserve">Ручка гелевая  цв. Синий Прозрачный корпус, мягкий резиновый держатель, пишущий узел из карбида вольфрама. мягкое и ровное письмо  </t>
  </si>
  <si>
    <t xml:space="preserve">Ручка гелевая  цв. черный Прозрачный корпус, мягкий резиновый держатель, пишущий узел из карбида вольфрама. мягкое и ровное письмо </t>
  </si>
  <si>
    <t xml:space="preserve">Ручка гелевая Pilot BL-G1-5T-L цв. Синий Корпус прозрачный, тонированный, металлический наконечник. Толщина линии 0,3/0,4 мм. Обеспечивает четкий цвет и очень мягкое письмо. Сменный стержень BLS-G1-5  </t>
  </si>
  <si>
    <t xml:space="preserve">Ручка гелевая Pilot BL-G1-5T-L цв. Черный Корпус прозрачный, тонированный, металлический наконечник. Толщина линии 0,3/0,4 мм. Обеспечивает четкий цвет и очень мягкое письмо. Сменный стержень BLS-G1-5  </t>
  </si>
  <si>
    <t xml:space="preserve">Ручка капиллярная Stabilo Point 88 арт.78561 цв. Синий Чернила на водной основе. Износостойкий наконечник. Не оставляет следов чернил на линейках и трафаретах благодаря металлическому стержню 0,4 мм  </t>
  </si>
  <si>
    <t xml:space="preserve">Ручка капиллярная Stabilo Point 88 арт.78562 цв. Черный Чернила на водной основе. Износостойкий наконечник. Не оставляет следов чернил на линейках и трафаретах благодаря металлическому стержню 0,4 мм  </t>
  </si>
  <si>
    <t xml:space="preserve">Ручка шариковая Pilot BPRG-10R-F Rex Grip арт.49368 цв. синий характеризуется тонким письмом — толщина линии 0,32 мм. прорезиненная манжетка. Оснащена кнопочным механизмом. Цвет пасты соответствует цвету корпуса  </t>
  </si>
  <si>
    <t xml:space="preserve">Ручка шариковая Pilot BPRG-10R-F Rex Grip арт.49369 цв. черный характеризуется тонким письмом — толщина линии 0,32 мм. прорезиненная манжетка. Оснащена кнопочным механизмом. Цвет пасты соответствует цвету корпуса  </t>
  </si>
  <si>
    <t>Ручка шариковая Universal Corvina, арт.599 Пластиковый прозрачный корпус. Вентилируемый колпачок. Толщина линии 1мм. Сменный стержень: арт. 198  черный</t>
  </si>
  <si>
    <t>Ручка шариковая UNIVERSAL Corvina черная арт.598 Пластиковый прозрачный корпус.• Вентилируемый колпачок.• Цвет колпачка соответствует цвету чернил.• Толщина линии: 1 мм.• Цвет: синий  .</t>
  </si>
  <si>
    <t xml:space="preserve">Ручка шариковая UNIVERSAL Corvina черная арт.181 Пластиковый прозрачный корпус.• Вентилируемый колпачок.• Цвет колпачка соответствует цвету чернил.• Толщина линии: 1 мм.• Цвет: красная  </t>
  </si>
  <si>
    <t xml:space="preserve">Ручка шариковая на синей подставке Beifa синяя на липучке с пружиной (толщина линии 0.5 мм) Диаметр подставки — 45 мм, высота — 27 мм  </t>
  </si>
  <si>
    <t xml:space="preserve">Салфетки влажные Luscan антибактериальные  с крышкой. Предназначены для гигиенической обработки кожи рук. 70 штук в уп.аковке  </t>
  </si>
  <si>
    <t xml:space="preserve">Салфетки косметические Zewa Everyday 2-слойные. Размер: 20х21см. 100 штук в уп.аковке  </t>
  </si>
  <si>
    <t xml:space="preserve"> Салфетки влажные изготовлены из мягкого нетканого материала. Пропитка специальным антибактериальным лосьоном. В составе пропитки не содержится спирт. В уп.аковке 72 салфетки.  </t>
  </si>
  <si>
    <t xml:space="preserve">Скобки для степлера KW-TRIO 23/13 1000шт/уп.  </t>
  </si>
  <si>
    <t xml:space="preserve">Скобки для степлера KW-TRIO 23/8 1000шт/уп.  </t>
  </si>
  <si>
    <t xml:space="preserve">Скобы к степлеру N10 Attache арт.139204 </t>
  </si>
  <si>
    <t xml:space="preserve">Скобы к степлеру N24/6 Attache арт.139204 </t>
  </si>
  <si>
    <t xml:space="preserve">Скрепки металлические  28мм, круглые, некилированые, 100шт/уп.  </t>
  </si>
  <si>
    <t xml:space="preserve">Скрепки металлические Attache 50 мм, круглые,гофрированные    некилированые,     50шт/уп.  </t>
  </si>
  <si>
    <t xml:space="preserve">Скрепочница-стаканчик Erich Krause арт.22096 прозрачная </t>
  </si>
  <si>
    <t xml:space="preserve">Смачиватель гелевый для пальцев (подушка) Tipp-Ex 2100 Fingertip 20мм BIC арт.3214   </t>
  </si>
  <si>
    <t xml:space="preserve">Степлер №10 Maped "Ergologic" до 20 л., пластиковый корпус, ассорти, складной антистеплер  </t>
  </si>
  <si>
    <t>Степлер на 25 листов металлический корпус и механизм с  защитой от застревания скоб, корпус открывается на 180 глубина захвата 52мм </t>
  </si>
  <si>
    <t xml:space="preserve">Степлер Sax 539 до 30 листов черный. Глубина закладки бумаги — 54 мм. Оснащен функцией плоского сшивания, позволяющей до 30% уменьшить толщину документов. Встроенный антистеплер. Корпус выполнен из металла и пластика.  </t>
  </si>
  <si>
    <t xml:space="preserve">Степлер мощный Sax A 150 до 45 листов металлический черно-серый с функцией скрепления и сшивания. Максимальная толщина сшивания бумаги до 45 листов плотностью 80 г/кв.м. Глубина закладки бумаги 75 мм. Тип и размер используемых скоб - 24/6,24/8,26/6,26/8 </t>
  </si>
  <si>
    <t xml:space="preserve">Степлер 24/6 Sax 49 одновременно сшивает до 25 листов плотностью 80 г/кв.м. Позволяет производить сшивание открытым и закрытым способом. Глубина закладки бумаги — 65 мм,   </t>
  </si>
  <si>
    <t xml:space="preserve">Степлер 23/10 на 60 листов.Глубина закладки бумаги 65 мм  </t>
  </si>
  <si>
    <t xml:space="preserve">Степлер 24/6  Sax 170 одновременно сшивает до 40 листов плотностью 80 г/кв.м. Позволяет производить сшивание закрытым способом. Эргономичный тип конструкции позволяет прилагать на 60% меньше усилий. Глубина закладки бумаги — 63 мм  </t>
  </si>
  <si>
    <t xml:space="preserve">Степлер мощный KW-Trio до 140 листов черный Глубина закладки листов регулируется от 10 до 75 мм. Тип и размер скоб: N23/6, 23/10, 23/13, 23/15, 23/18 'Вместимость контейнера: 200 штук Загрузка скоб в степлер осуществляется фронтально. </t>
  </si>
  <si>
    <t xml:space="preserve">Стержень Corvina черный  арт.СТ24 152мм  </t>
  </si>
  <si>
    <t xml:space="preserve">Стержень гелевый Pilot BLS-G1 арт.26293 красный 152мм Диаметр 0,5 мм. Толщина линии 0,3 мм. Наконечник изготовлен из нержавеющей стали, шарик из карбида вольфрама. 26293 BLS-G1-5 R  </t>
  </si>
  <si>
    <t xml:space="preserve"> Стержень грифельный 0,5мм HB Pilot PPL-5 12шт/уп.  Твердость - НВ.  </t>
  </si>
  <si>
    <t xml:space="preserve">Стержень грифельный 0,7 мм HB Pilot арт.78177 12шт/уп. Твердость - НВ  </t>
  </si>
  <si>
    <t xml:space="preserve">Стержень шариковый Corvina арт.198 синий 152мм  </t>
  </si>
  <si>
    <t xml:space="preserve">Стержень шариковый Pilot RFJS-GP-F синий 98 мм (толщина линии 0.32 мм)  </t>
  </si>
  <si>
    <t xml:space="preserve">Сшиватель Attache по 10шт. арт. 130792 зел Металлопластиковый сшиватель для бумаг. Металлическая проволока, покрытая пластиком, диаметром 2 мм легко гнется.Длина ножек 110 мм.Возможность подшивки до 800 листов  </t>
  </si>
  <si>
    <t xml:space="preserve">Тетрадь общая А5 48л. в клетку на скрепке. Обложка изготовлена из бумвинила. Внутренний блок — офсетная бумага 55 гр/кв.м, белизна — 100%. </t>
  </si>
  <si>
    <t xml:space="preserve">Тетрадь общая А5 96л. в клетку на скрепке. Обложка изготовлена из бумвинила. Внутренний блок — офсетная бумага 55 гр/кв.м, белизна — 100%.  </t>
  </si>
  <si>
    <t xml:space="preserve">Точилка Mondial LUS Temperino 1260 арт.8313 Корпус точилки изготовлен из металла. стальное лезвие  </t>
  </si>
  <si>
    <t xml:space="preserve">Штамп на автоматической оснастке (Trodat Printy 23x59 мм)  с индивидуальным клише под заказ по образцу прямоугольные  в рамке  </t>
  </si>
  <si>
    <t xml:space="preserve">Штамп на автоматической оснастке (Trodat Printy 23x59 мм) с индивидуальным клише под заказ по образцу   </t>
  </si>
  <si>
    <t xml:space="preserve">Печать на автоматической оснастке Trodat Printy d=40мм R40 с индивидуальным клише под заказ по образцу в рамке  </t>
  </si>
  <si>
    <t xml:space="preserve">Клейкая лента бумажная (малярная) Комус 38мм х 19м  </t>
  </si>
  <si>
    <t>Этикетки самоклеющиеся голубые 80х40мм   матовые, разрезаные по размеру,фасованные в пачке по 100шт. Плотность 80г/кв.м</t>
  </si>
  <si>
    <t xml:space="preserve">Калькулятор настольный Citizen SDC-554S 14-разрядный черный 199x153x30 мм  </t>
  </si>
  <si>
    <t xml:space="preserve">Калькулятор настольный Citizen SDC-444S 12-разрядный черный 199x153x30 мм </t>
  </si>
  <si>
    <t xml:space="preserve">Карманный калькулятор Citizen FS-60BKII 8 разрядный  </t>
  </si>
  <si>
    <t xml:space="preserve">Калькулятор настольный Citizen SDC-888TII 12-разрядный черный 203x158x31 мм  </t>
  </si>
  <si>
    <t xml:space="preserve">Чековая лента термо 80*80*18 (70м), 48г/м2 термослой наружу </t>
  </si>
  <si>
    <t>Короб  картонный  700х400х300 5 слоев картон Т 25</t>
  </si>
  <si>
    <t>Игла для прошивки документов  (12 см)  с большим ушком</t>
  </si>
  <si>
    <t>Нить суровая для прошивки документов  (лавсан - штапель), Намотка бобины 1000 м</t>
  </si>
  <si>
    <t>Шило с широким ушком диаметр 4 мм</t>
  </si>
  <si>
    <t xml:space="preserve"> Шпагат льняной крученый диаметром 1,5мм диаметром  - 6 ниточный, состоящий из 3 кос свитых между собой, каждая из которых состоит из двух кос.
Линейная плотность -2000 кТекс
Разрывная нагрузка – 13-18 Кгс. Вес 900-1100 г. Длина намотки 550-600 м.</t>
  </si>
  <si>
    <t>Степлер усиленный.
Максимальная толщина сшиваемой стопки — 10 листов. Степлер незаменим при работе в офисе или дома с документами. Глубина закладки бумаги — 45 мм. Степлер выполнен из пластика синего цвета. Механизм металлический. Степлер производит сшивание закрытого типа. Размер изделия 111×43×29 мм. Вместимость скоб — 100 штук.</t>
  </si>
  <si>
    <t xml:space="preserve">Степлер усиленный.
Максимальная толщина сшиваемой стопки — 10 листов. Степлер незаменим при работе в офисе или дома с документами. Глубина закладки бумаги — 45 мм. Степлер выполнен из пластика синего цвета. Механизм металлический. Степлер производит сшивание закрытого типа. Размер изделия 111×43×29 мм. Вместимость скоб — 100 штук. </t>
  </si>
  <si>
    <t>Этикетки самоклеящиеся ProMEGA Label BASIC 70x37 мм 24 штуки на листе белые (100 листов в упаковке)</t>
  </si>
  <si>
    <t>Бумага для флипчартов Attache 67.5х98 см белая 50 листов (80 г/кв.м)</t>
  </si>
  <si>
    <t>шт.</t>
  </si>
  <si>
    <t>уп.</t>
  </si>
  <si>
    <t>пач.</t>
  </si>
  <si>
    <t>шт..</t>
  </si>
  <si>
    <t xml:space="preserve">Дестеплер KW-trio 508B  мет. Корпус для скоб Размер скоб:10, 24/6, 26/6 </t>
  </si>
  <si>
    <t xml:space="preserve">Дестеплер KW-trio 508B  мет. корпус для скоб:10, 24/6, 26/6 </t>
  </si>
  <si>
    <t>Ластик Koh-i-Noor 300/40   из натурального каучука прямоугольный 35,5x23x8 мм</t>
  </si>
  <si>
    <t xml:space="preserve">Набор настольный не менее 17 предметов, вращающаяся на 360 градусов подставка.Примерная комплектация: подставка, степлер, скобы, ножницы, маленький резак, ленточный диспенсер, лента (ширина 18 мм), ластик, 2 карандаша HB, 2 шариковые ручки, линейка 15 см, точилка на 1 отверстие, зажимы для бумаг, скрепки, гвоздики. </t>
  </si>
  <si>
    <t>Салфетки влажные чистящие для ЖК-экранов LCD-TFT Clean в тубе  (100 шт.),с анистатическим эффектом.</t>
  </si>
  <si>
    <t xml:space="preserve">Стержень для гелевой ручки Pilot черного цвета, толщина линии письма — 0,3 мм, длина стержня — 129 мм, диаметр шарика — 0,5 мм. Позволяет писать не только на бумаге, но и на других поверхностях, например, металле, стекле.
</t>
  </si>
  <si>
    <t>Стержень для гелевой ручки Pilot синего цвета, толщина линии письма — 0,3 мм, длина стержня — 129 мм, диаметр шарика — 0,5 мм.  Позволяет писать не только на бумаге, но и на других поверхностях, например, металле, стекле.</t>
  </si>
  <si>
    <t>Степлер-брошюровщик KW-trio 5900 предназначен для скрепления крупноформатных документов. Металлический механизм позволяет сшивать открытым и закрытым способами документы толщиной до 20 листов, добавлять документы к готовым брошюрам и регулировать глубину закладки бумаги до 317 мм. Корпус выполнен из пластика черного цвета. Степлер использует металлические скобы размеров № 24/6. Размер изделия 397×52×70 мм. Вместимость скоб — 100 штук.</t>
  </si>
  <si>
    <t>Спрей-очиститель Defender CLN 30593   для оргтехники 250мл</t>
  </si>
  <si>
    <t>Средство для досок используется для удаления следов сухого маркера, пыли, отпечатков пальцев и других загрязнений с помощью сухих стирающих салфеток. В одном флаконе содержится 250 мл спрея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</si>
</sst>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#,##0.00#"/>
    <numFmt numFmtId="165" formatCode="m/d/yyyy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</font>
    <font>
      <sz val="10"/>
      <color indexed="9"/>
      <name val="Arial Cyr"/>
    </font>
    <font>
      <b/>
      <sz val="14"/>
      <color indexed="8"/>
      <name val="Arial CYR"/>
    </font>
    <font>
      <b/>
      <sz val="11"/>
      <color indexed="8"/>
      <name val="Arial CYR"/>
    </font>
    <font>
      <b/>
      <sz val="14"/>
      <color indexed="10"/>
      <name val="Arial CYR"/>
    </font>
    <font>
      <sz val="8"/>
      <name val="Arial CYR"/>
    </font>
    <font>
      <b/>
      <sz val="11"/>
      <name val="Arial Cyr"/>
    </font>
    <font>
      <b/>
      <u/>
      <sz val="12"/>
      <color indexed="56"/>
      <name val="Arial"/>
      <family val="2"/>
      <charset val="204"/>
    </font>
    <font>
      <sz val="12"/>
      <color indexed="10"/>
      <name val="Arial"/>
      <family val="2"/>
      <charset val="204"/>
    </font>
    <font>
      <sz val="12"/>
      <color indexed="56"/>
      <name val="Arial"/>
      <family val="2"/>
      <charset val="204"/>
    </font>
    <font>
      <b/>
      <sz val="12"/>
      <color indexed="10"/>
      <name val="Arial"/>
      <family val="2"/>
      <charset val="204"/>
    </font>
    <font>
      <b/>
      <u/>
      <sz val="11"/>
      <color indexed="8"/>
      <name val="Arial Cyr"/>
    </font>
    <font>
      <b/>
      <sz val="12"/>
      <color indexed="56"/>
      <name val="Arial"/>
      <family val="2"/>
      <charset val="204"/>
    </font>
    <font>
      <u/>
      <sz val="12"/>
      <color indexed="56"/>
      <name val="Arial"/>
      <family val="2"/>
      <charset val="204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1">
    <xf numFmtId="0" fontId="0" fillId="0" borderId="0" xfId="0"/>
    <xf numFmtId="0" fontId="18" fillId="0" borderId="0" xfId="0" applyNumberFormat="1" applyFont="1" applyAlignment="1" applyProtection="1"/>
    <xf numFmtId="0" fontId="19" fillId="33" borderId="0" xfId="0" applyNumberFormat="1" applyFont="1" applyFill="1" applyAlignment="1" applyProtection="1"/>
    <xf numFmtId="0" fontId="21" fillId="33" borderId="0" xfId="0" applyNumberFormat="1" applyFont="1" applyFill="1" applyAlignment="1" applyProtection="1">
      <protection hidden="1"/>
    </xf>
    <xf numFmtId="0" fontId="23" fillId="33" borderId="0" xfId="0" applyNumberFormat="1" applyFont="1" applyFill="1" applyAlignment="1" applyProtection="1">
      <alignment horizontal="left" vertical="center" wrapText="1"/>
    </xf>
    <xf numFmtId="0" fontId="23" fillId="33" borderId="0" xfId="0" applyNumberFormat="1" applyFont="1" applyFill="1" applyAlignment="1" applyProtection="1"/>
    <xf numFmtId="0" fontId="23" fillId="33" borderId="0" xfId="0" applyNumberFormat="1" applyFont="1" applyFill="1" applyAlignment="1" applyProtection="1">
      <alignment horizontal="left" vertical="center"/>
    </xf>
    <xf numFmtId="1" fontId="23" fillId="33" borderId="0" xfId="0" applyNumberFormat="1" applyFont="1" applyFill="1" applyAlignment="1" applyProtection="1">
      <alignment horizontal="left" vertical="center"/>
      <protection locked="0"/>
    </xf>
    <xf numFmtId="4" fontId="20" fillId="0" borderId="21" xfId="0" applyNumberFormat="1" applyFont="1" applyFill="1" applyBorder="1" applyAlignment="1" applyProtection="1">
      <alignment wrapText="1"/>
      <protection locked="0"/>
    </xf>
    <xf numFmtId="0" fontId="23" fillId="34" borderId="21" xfId="0" applyNumberFormat="1" applyFont="1" applyFill="1" applyBorder="1" applyAlignment="1" applyProtection="1">
      <alignment horizontal="center" wrapText="1"/>
    </xf>
    <xf numFmtId="0" fontId="23" fillId="34" borderId="21" xfId="0" applyNumberFormat="1" applyFont="1" applyFill="1" applyBorder="1" applyAlignment="1" applyProtection="1">
      <alignment horizontal="center"/>
    </xf>
    <xf numFmtId="0" fontId="25" fillId="38" borderId="0" xfId="0" applyNumberFormat="1" applyFont="1" applyFill="1" applyAlignment="1" applyProtection="1">
      <alignment horizontal="center" wrapText="1"/>
    </xf>
    <xf numFmtId="0" fontId="23" fillId="38" borderId="17" xfId="0" applyNumberFormat="1" applyFont="1" applyFill="1" applyBorder="1" applyAlignment="1" applyProtection="1">
      <alignment horizontal="center" wrapText="1"/>
    </xf>
    <xf numFmtId="0" fontId="26" fillId="38" borderId="17" xfId="0" applyNumberFormat="1" applyFont="1" applyFill="1" applyBorder="1" applyAlignment="1" applyProtection="1">
      <alignment horizontal="center" wrapText="1"/>
    </xf>
    <xf numFmtId="0" fontId="26" fillId="38" borderId="17" xfId="0" applyNumberFormat="1" applyFont="1" applyFill="1" applyBorder="1" applyAlignment="1" applyProtection="1">
      <alignment horizontal="center" vertical="center" wrapText="1"/>
    </xf>
    <xf numFmtId="0" fontId="20" fillId="35" borderId="21" xfId="0" applyNumberFormat="1" applyFont="1" applyFill="1" applyBorder="1" applyAlignment="1" applyProtection="1">
      <alignment wrapText="1"/>
    </xf>
    <xf numFmtId="4" fontId="20" fillId="35" borderId="21" xfId="0" applyNumberFormat="1" applyFont="1" applyFill="1" applyBorder="1" applyAlignment="1" applyProtection="1">
      <alignment wrapText="1"/>
    </xf>
    <xf numFmtId="164" fontId="20" fillId="35" borderId="21" xfId="0" applyNumberFormat="1" applyFont="1" applyFill="1" applyBorder="1" applyAlignment="1" applyProtection="1"/>
    <xf numFmtId="0" fontId="20" fillId="33" borderId="0" xfId="0" applyNumberFormat="1" applyFont="1" applyFill="1" applyAlignment="1" applyProtection="1">
      <alignment horizontal="center"/>
    </xf>
    <xf numFmtId="0" fontId="26" fillId="33" borderId="0" xfId="0" applyNumberFormat="1" applyFont="1" applyFill="1" applyAlignment="1" applyProtection="1">
      <alignment horizontal="right"/>
    </xf>
    <xf numFmtId="0" fontId="20" fillId="33" borderId="0" xfId="0" applyNumberFormat="1" applyFont="1" applyFill="1" applyAlignment="1" applyProtection="1">
      <alignment horizontal="left"/>
    </xf>
    <xf numFmtId="43" fontId="26" fillId="35" borderId="21" xfId="0" applyNumberFormat="1" applyFont="1" applyFill="1" applyBorder="1" applyAlignment="1" applyProtection="1">
      <alignment horizontal="right"/>
      <protection hidden="1"/>
    </xf>
    <xf numFmtId="0" fontId="27" fillId="33" borderId="0" xfId="0" applyNumberFormat="1" applyFont="1" applyFill="1" applyAlignment="1" applyProtection="1">
      <alignment vertical="center"/>
    </xf>
    <xf numFmtId="4" fontId="20" fillId="0" borderId="0" xfId="0" applyNumberFormat="1" applyFont="1" applyFill="1" applyBorder="1" applyAlignment="1" applyProtection="1">
      <alignment wrapText="1"/>
      <protection locked="0"/>
    </xf>
    <xf numFmtId="4" fontId="20" fillId="35" borderId="0" xfId="0" applyNumberFormat="1" applyFont="1" applyFill="1" applyBorder="1" applyAlignment="1" applyProtection="1">
      <alignment wrapText="1"/>
    </xf>
    <xf numFmtId="43" fontId="26" fillId="35" borderId="21" xfId="0" applyNumberFormat="1" applyFont="1" applyFill="1" applyBorder="1" applyAlignment="1" applyProtection="1">
      <protection hidden="1"/>
    </xf>
    <xf numFmtId="9" fontId="26" fillId="35" borderId="21" xfId="0" applyNumberFormat="1" applyFont="1" applyFill="1" applyBorder="1" applyAlignment="1" applyProtection="1">
      <alignment horizontal="center"/>
    </xf>
    <xf numFmtId="0" fontId="26" fillId="35" borderId="21" xfId="0" applyNumberFormat="1" applyFont="1" applyFill="1" applyBorder="1" applyAlignment="1" applyProtection="1">
      <alignment horizontal="center"/>
      <protection hidden="1"/>
    </xf>
    <xf numFmtId="0" fontId="29" fillId="33" borderId="25" xfId="0" applyNumberFormat="1" applyFont="1" applyFill="1" applyBorder="1" applyAlignment="1" applyProtection="1">
      <alignment horizontal="left" vertical="center" wrapText="1"/>
    </xf>
    <xf numFmtId="0" fontId="29" fillId="33" borderId="0" xfId="0" applyNumberFormat="1" applyFont="1" applyFill="1" applyBorder="1" applyAlignment="1" applyProtection="1">
      <alignment horizontal="left" vertical="center" wrapText="1"/>
    </xf>
    <xf numFmtId="0" fontId="29" fillId="0" borderId="25" xfId="0" applyNumberFormat="1" applyFont="1" applyFill="1" applyBorder="1" applyAlignment="1" applyProtection="1">
      <alignment horizontal="left" vertical="center" wrapText="1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26" fillId="33" borderId="0" xfId="0" applyNumberFormat="1" applyFont="1" applyFill="1" applyAlignment="1" applyProtection="1">
      <alignment horizontal="right"/>
    </xf>
    <xf numFmtId="43" fontId="26" fillId="35" borderId="22" xfId="0" applyNumberFormat="1" applyFont="1" applyFill="1" applyBorder="1" applyAlignment="1" applyProtection="1">
      <alignment horizontal="right"/>
      <protection hidden="1"/>
    </xf>
    <xf numFmtId="43" fontId="26" fillId="35" borderId="24" xfId="0" applyNumberFormat="1" applyFont="1" applyFill="1" applyBorder="1" applyAlignment="1" applyProtection="1">
      <alignment horizontal="right"/>
      <protection hidden="1"/>
    </xf>
    <xf numFmtId="43" fontId="26" fillId="35" borderId="23" xfId="0" applyNumberFormat="1" applyFont="1" applyFill="1" applyBorder="1" applyAlignment="1" applyProtection="1">
      <alignment horizontal="right"/>
      <protection hidden="1"/>
    </xf>
    <xf numFmtId="43" fontId="23" fillId="35" borderId="22" xfId="0" applyNumberFormat="1" applyFont="1" applyFill="1" applyBorder="1" applyAlignment="1" applyProtection="1">
      <alignment horizontal="right"/>
      <protection hidden="1"/>
    </xf>
    <xf numFmtId="43" fontId="23" fillId="35" borderId="24" xfId="0" applyNumberFormat="1" applyFont="1" applyFill="1" applyBorder="1" applyAlignment="1" applyProtection="1">
      <alignment horizontal="right"/>
      <protection hidden="1"/>
    </xf>
    <xf numFmtId="43" fontId="23" fillId="35" borderId="23" xfId="0" applyNumberFormat="1" applyFont="1" applyFill="1" applyBorder="1" applyAlignment="1" applyProtection="1">
      <alignment horizontal="right"/>
      <protection hidden="1"/>
    </xf>
    <xf numFmtId="0" fontId="28" fillId="33" borderId="0" xfId="0" applyNumberFormat="1" applyFont="1" applyFill="1" applyAlignment="1" applyProtection="1">
      <alignment horizontal="left" vertical="center" wrapText="1"/>
    </xf>
    <xf numFmtId="0" fontId="30" fillId="33" borderId="25" xfId="0" applyNumberFormat="1" applyFont="1" applyFill="1" applyBorder="1" applyAlignment="1" applyProtection="1">
      <alignment horizontal="left" vertical="center" wrapText="1"/>
    </xf>
    <xf numFmtId="0" fontId="30" fillId="33" borderId="0" xfId="0" applyNumberFormat="1" applyFont="1" applyFill="1" applyBorder="1" applyAlignment="1" applyProtection="1">
      <alignment horizontal="left" vertical="center" wrapText="1"/>
    </xf>
    <xf numFmtId="0" fontId="23" fillId="34" borderId="18" xfId="0" applyNumberFormat="1" applyFont="1" applyFill="1" applyBorder="1" applyAlignment="1" applyProtection="1">
      <alignment horizontal="center"/>
    </xf>
    <xf numFmtId="0" fontId="23" fillId="34" borderId="20" xfId="0" applyNumberFormat="1" applyFont="1" applyFill="1" applyBorder="1" applyAlignment="1" applyProtection="1">
      <alignment horizontal="center"/>
    </xf>
    <xf numFmtId="0" fontId="23" fillId="34" borderId="19" xfId="0" applyNumberFormat="1" applyFont="1" applyFill="1" applyBorder="1" applyAlignment="1" applyProtection="1">
      <alignment horizontal="center"/>
    </xf>
    <xf numFmtId="0" fontId="26" fillId="37" borderId="10" xfId="0" applyNumberFormat="1" applyFont="1" applyFill="1" applyBorder="1" applyAlignment="1" applyProtection="1">
      <alignment horizontal="center" vertical="center" wrapText="1"/>
    </xf>
    <xf numFmtId="0" fontId="26" fillId="37" borderId="15" xfId="0" applyNumberFormat="1" applyFont="1" applyFill="1" applyBorder="1" applyAlignment="1" applyProtection="1">
      <alignment horizontal="center" vertical="center" wrapText="1"/>
    </xf>
    <xf numFmtId="0" fontId="26" fillId="37" borderId="17" xfId="0" applyNumberFormat="1" applyFont="1" applyFill="1" applyBorder="1" applyAlignment="1" applyProtection="1">
      <alignment horizontal="center" vertical="center" wrapText="1"/>
    </xf>
    <xf numFmtId="0" fontId="23" fillId="34" borderId="10" xfId="0" applyNumberFormat="1" applyFont="1" applyFill="1" applyBorder="1" applyAlignment="1" applyProtection="1">
      <alignment horizontal="center" wrapText="1"/>
    </xf>
    <xf numFmtId="0" fontId="23" fillId="34" borderId="17" xfId="0" applyNumberFormat="1" applyFont="1" applyFill="1" applyBorder="1" applyAlignment="1" applyProtection="1">
      <alignment horizontal="center" wrapText="1"/>
    </xf>
    <xf numFmtId="0" fontId="23" fillId="34" borderId="15" xfId="0" applyNumberFormat="1" applyFont="1" applyFill="1" applyBorder="1" applyAlignment="1" applyProtection="1">
      <alignment horizontal="center" wrapText="1"/>
    </xf>
    <xf numFmtId="0" fontId="23" fillId="34" borderId="10" xfId="0" applyNumberFormat="1" applyFont="1" applyFill="1" applyBorder="1" applyAlignment="1" applyProtection="1">
      <alignment horizontal="center" vertical="center" wrapText="1"/>
    </xf>
    <xf numFmtId="0" fontId="23" fillId="34" borderId="15" xfId="0" applyNumberFormat="1" applyFont="1" applyFill="1" applyBorder="1" applyAlignment="1" applyProtection="1">
      <alignment horizontal="center" vertical="center" wrapText="1"/>
    </xf>
    <xf numFmtId="0" fontId="23" fillId="34" borderId="17" xfId="0" applyNumberFormat="1" applyFont="1" applyFill="1" applyBorder="1" applyAlignment="1" applyProtection="1">
      <alignment horizontal="center" vertical="center" wrapText="1"/>
    </xf>
    <xf numFmtId="0" fontId="25" fillId="33" borderId="14" xfId="0" applyNumberFormat="1" applyFont="1" applyFill="1" applyBorder="1" applyAlignment="1" applyProtection="1">
      <alignment horizontal="center" wrapText="1"/>
    </xf>
    <xf numFmtId="0" fontId="25" fillId="33" borderId="0" xfId="0" applyNumberFormat="1" applyFont="1" applyFill="1" applyAlignment="1" applyProtection="1">
      <alignment horizontal="center" wrapText="1"/>
    </xf>
    <xf numFmtId="0" fontId="23" fillId="34" borderId="22" xfId="0" applyNumberFormat="1" applyFont="1" applyFill="1" applyBorder="1" applyAlignment="1" applyProtection="1">
      <alignment horizontal="center" wrapText="1"/>
    </xf>
    <xf numFmtId="0" fontId="23" fillId="34" borderId="24" xfId="0" applyNumberFormat="1" applyFont="1" applyFill="1" applyBorder="1" applyAlignment="1" applyProtection="1">
      <alignment horizontal="center" wrapText="1"/>
    </xf>
    <xf numFmtId="0" fontId="23" fillId="34" borderId="23" xfId="0" applyNumberFormat="1" applyFont="1" applyFill="1" applyBorder="1" applyAlignment="1" applyProtection="1">
      <alignment horizontal="center" wrapText="1"/>
    </xf>
    <xf numFmtId="0" fontId="26" fillId="37" borderId="10" xfId="0" applyNumberFormat="1" applyFont="1" applyFill="1" applyBorder="1" applyAlignment="1" applyProtection="1">
      <alignment horizontal="center" wrapText="1"/>
    </xf>
    <xf numFmtId="0" fontId="26" fillId="37" borderId="15" xfId="0" applyNumberFormat="1" applyFont="1" applyFill="1" applyBorder="1" applyAlignment="1" applyProtection="1">
      <alignment horizontal="center" wrapText="1"/>
    </xf>
    <xf numFmtId="0" fontId="26" fillId="37" borderId="17" xfId="0" applyNumberFormat="1" applyFont="1" applyFill="1" applyBorder="1" applyAlignment="1" applyProtection="1">
      <alignment horizontal="center" wrapText="1"/>
    </xf>
    <xf numFmtId="0" fontId="23" fillId="34" borderId="11" xfId="0" applyNumberFormat="1" applyFont="1" applyFill="1" applyBorder="1" applyAlignment="1" applyProtection="1">
      <alignment vertical="center"/>
    </xf>
    <xf numFmtId="0" fontId="23" fillId="34" borderId="16" xfId="0" applyNumberFormat="1" applyFont="1" applyFill="1" applyBorder="1" applyAlignment="1" applyProtection="1">
      <alignment vertical="center"/>
    </xf>
    <xf numFmtId="0" fontId="23" fillId="35" borderId="11" xfId="0" applyNumberFormat="1" applyFont="1" applyFill="1" applyBorder="1" applyAlignment="1" applyProtection="1">
      <alignment horizontal="left" vertical="center" wrapText="1"/>
    </xf>
    <xf numFmtId="0" fontId="23" fillId="35" borderId="0" xfId="0" applyNumberFormat="1" applyFont="1" applyFill="1" applyBorder="1" applyAlignment="1" applyProtection="1">
      <alignment horizontal="left" vertical="center" wrapText="1"/>
    </xf>
    <xf numFmtId="0" fontId="23" fillId="35" borderId="16" xfId="0" applyNumberFormat="1" applyFont="1" applyFill="1" applyBorder="1" applyAlignment="1" applyProtection="1">
      <alignment horizontal="left" vertical="center" wrapText="1"/>
    </xf>
    <xf numFmtId="0" fontId="23" fillId="34" borderId="18" xfId="0" applyNumberFormat="1" applyFont="1" applyFill="1" applyBorder="1" applyAlignment="1" applyProtection="1">
      <alignment vertical="center"/>
    </xf>
    <xf numFmtId="0" fontId="23" fillId="34" borderId="19" xfId="0" applyNumberFormat="1" applyFont="1" applyFill="1" applyBorder="1" applyAlignment="1" applyProtection="1">
      <alignment vertical="center"/>
    </xf>
    <xf numFmtId="0" fontId="23" fillId="36" borderId="18" xfId="0" applyNumberFormat="1" applyFont="1" applyFill="1" applyBorder="1" applyAlignment="1" applyProtection="1">
      <alignment horizontal="left" vertical="center" wrapText="1"/>
      <protection locked="0"/>
    </xf>
    <xf numFmtId="0" fontId="23" fillId="36" borderId="20" xfId="0" applyNumberFormat="1" applyFont="1" applyFill="1" applyBorder="1" applyAlignment="1" applyProtection="1">
      <alignment horizontal="left" vertical="center" wrapText="1"/>
      <protection locked="0"/>
    </xf>
    <xf numFmtId="0" fontId="23" fillId="36" borderId="19" xfId="0" applyNumberFormat="1" applyFont="1" applyFill="1" applyBorder="1" applyAlignment="1" applyProtection="1">
      <alignment horizontal="left" vertical="center" wrapText="1"/>
      <protection locked="0"/>
    </xf>
    <xf numFmtId="0" fontId="23" fillId="35" borderId="18" xfId="0" applyNumberFormat="1" applyFont="1" applyFill="1" applyBorder="1" applyAlignment="1" applyProtection="1">
      <alignment horizontal="left" vertical="center" wrapText="1"/>
    </xf>
    <xf numFmtId="0" fontId="23" fillId="35" borderId="20" xfId="0" applyNumberFormat="1" applyFont="1" applyFill="1" applyBorder="1" applyAlignment="1" applyProtection="1">
      <alignment horizontal="left" vertical="center" wrapText="1"/>
    </xf>
    <xf numFmtId="0" fontId="23" fillId="35" borderId="19" xfId="0" applyNumberFormat="1" applyFont="1" applyFill="1" applyBorder="1" applyAlignment="1" applyProtection="1">
      <alignment horizontal="left" vertical="center" wrapText="1"/>
    </xf>
    <xf numFmtId="0" fontId="22" fillId="0" borderId="12" xfId="0" applyNumberFormat="1" applyFont="1" applyFill="1" applyBorder="1" applyAlignment="1" applyProtection="1">
      <alignment horizontal="left" vertical="center" wrapText="1"/>
    </xf>
    <xf numFmtId="0" fontId="22" fillId="0" borderId="14" xfId="0" applyNumberFormat="1" applyFont="1" applyFill="1" applyBorder="1" applyAlignment="1" applyProtection="1">
      <alignment horizontal="left" vertical="center" wrapText="1"/>
    </xf>
    <xf numFmtId="0" fontId="22" fillId="0" borderId="13" xfId="0" applyNumberFormat="1" applyFont="1" applyFill="1" applyBorder="1" applyAlignment="1" applyProtection="1">
      <alignment horizontal="left" vertical="center" wrapText="1"/>
    </xf>
    <xf numFmtId="0" fontId="23" fillId="34" borderId="12" xfId="0" applyNumberFormat="1" applyFont="1" applyFill="1" applyBorder="1" applyAlignment="1" applyProtection="1">
      <alignment vertical="center"/>
    </xf>
    <xf numFmtId="0" fontId="23" fillId="34" borderId="13" xfId="0" applyNumberFormat="1" applyFont="1" applyFill="1" applyBorder="1" applyAlignment="1" applyProtection="1">
      <alignment vertical="center"/>
    </xf>
    <xf numFmtId="0" fontId="23" fillId="35" borderId="12" xfId="0" applyNumberFormat="1" applyFont="1" applyFill="1" applyBorder="1" applyAlignment="1" applyProtection="1">
      <alignment horizontal="left" vertical="center" wrapText="1"/>
    </xf>
    <xf numFmtId="0" fontId="23" fillId="35" borderId="14" xfId="0" applyNumberFormat="1" applyFont="1" applyFill="1" applyBorder="1" applyAlignment="1" applyProtection="1">
      <alignment horizontal="left" vertical="center" wrapText="1"/>
    </xf>
    <xf numFmtId="0" fontId="23" fillId="35" borderId="13" xfId="0" applyNumberFormat="1" applyFont="1" applyFill="1" applyBorder="1" applyAlignment="1" applyProtection="1">
      <alignment horizontal="left" vertical="center" wrapText="1"/>
    </xf>
    <xf numFmtId="0" fontId="24" fillId="33" borderId="0" xfId="0" applyNumberFormat="1" applyFont="1" applyFill="1" applyAlignment="1" applyProtection="1">
      <alignment horizontal="center" vertical="center" wrapText="1"/>
    </xf>
    <xf numFmtId="0" fontId="23" fillId="35" borderId="11" xfId="0" applyNumberFormat="1" applyFont="1" applyFill="1" applyBorder="1" applyAlignment="1" applyProtection="1">
      <alignment horizontal="left" vertical="center"/>
    </xf>
    <xf numFmtId="0" fontId="23" fillId="35" borderId="0" xfId="0" applyNumberFormat="1" applyFont="1" applyFill="1" applyAlignment="1" applyProtection="1">
      <alignment horizontal="left" vertical="center"/>
    </xf>
    <xf numFmtId="1" fontId="23" fillId="0" borderId="11" xfId="0" applyNumberFormat="1" applyFont="1" applyBorder="1" applyAlignment="1" applyProtection="1">
      <alignment horizontal="left" vertical="center"/>
      <protection locked="0"/>
    </xf>
    <xf numFmtId="1" fontId="23" fillId="0" borderId="0" xfId="0" applyNumberFormat="1" applyFont="1" applyAlignment="1" applyProtection="1">
      <alignment horizontal="left" vertical="center"/>
      <protection locked="0"/>
    </xf>
    <xf numFmtId="165" fontId="23" fillId="33" borderId="11" xfId="0" applyNumberFormat="1" applyFont="1" applyFill="1" applyBorder="1" applyAlignment="1" applyProtection="1">
      <alignment horizontal="left" vertical="center"/>
      <protection locked="0"/>
    </xf>
    <xf numFmtId="165" fontId="23" fillId="33" borderId="0" xfId="0" applyNumberFormat="1" applyFont="1" applyFill="1" applyBorder="1" applyAlignment="1" applyProtection="1">
      <alignment horizontal="left" vertical="center"/>
      <protection locked="0"/>
    </xf>
    <xf numFmtId="165" fontId="23" fillId="33" borderId="16" xfId="0" applyNumberFormat="1" applyFont="1" applyFill="1" applyBorder="1" applyAlignment="1" applyProtection="1">
      <alignment horizontal="left" vertical="center"/>
      <protection locked="0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J251"/>
  <sheetViews>
    <sheetView tabSelected="1" topLeftCell="B2" zoomScale="80" workbookViewId="0">
      <selection activeCell="F186" sqref="F186"/>
    </sheetView>
  </sheetViews>
  <sheetFormatPr defaultColWidth="9.140625" defaultRowHeight="12.75" x14ac:dyDescent="0.2"/>
  <cols>
    <col min="1" max="1" width="0" style="2" hidden="1" customWidth="1"/>
    <col min="2" max="2" width="31.5703125" style="2" customWidth="1"/>
    <col min="3" max="3" width="12.5703125" style="2" customWidth="1"/>
    <col min="4" max="4" width="15.7109375" style="2" customWidth="1"/>
    <col min="5" max="6" width="54.7109375" style="2" customWidth="1"/>
    <col min="7" max="7" width="17.7109375" style="2" customWidth="1"/>
    <col min="8" max="8" width="10.5703125" style="2" customWidth="1"/>
    <col min="9" max="9" width="23.85546875" style="2" customWidth="1"/>
    <col min="10" max="10" width="22" style="2" customWidth="1"/>
    <col min="11" max="11" width="21" style="2" customWidth="1"/>
    <col min="12" max="12" width="21.7109375" style="2" customWidth="1"/>
    <col min="13" max="13" width="9.140625" style="2" hidden="1" customWidth="1"/>
    <col min="14" max="15" width="22.85546875" style="2" customWidth="1"/>
    <col min="16" max="16" width="22.42578125" style="2" customWidth="1"/>
    <col min="17" max="19" width="20.5703125" style="2" customWidth="1"/>
    <col min="20" max="20" width="23.140625" style="2" customWidth="1"/>
    <col min="21" max="22" width="22.42578125" style="2" customWidth="1"/>
    <col min="23" max="24" width="24" style="2" customWidth="1"/>
    <col min="25" max="206" width="0" style="2" hidden="1" customWidth="1"/>
    <col min="207" max="16384" width="9.140625" style="2"/>
  </cols>
  <sheetData>
    <row r="1" spans="1:88" ht="15" hidden="1" customHeight="1" x14ac:dyDescent="0.2">
      <c r="AO1" s="3">
        <v>32902</v>
      </c>
      <c r="AP1" s="3">
        <v>101100</v>
      </c>
      <c r="AQ1" s="3" t="s">
        <v>0</v>
      </c>
    </row>
    <row r="2" spans="1:88" ht="31.5" customHeight="1" x14ac:dyDescent="0.2">
      <c r="B2" s="75" t="s">
        <v>1</v>
      </c>
      <c r="C2" s="76"/>
      <c r="D2" s="76"/>
      <c r="E2" s="76"/>
      <c r="F2" s="76"/>
      <c r="G2" s="76"/>
      <c r="H2" s="76"/>
      <c r="I2" s="76"/>
      <c r="J2" s="76"/>
      <c r="K2" s="76"/>
      <c r="L2" s="77"/>
    </row>
    <row r="3" spans="1:88" ht="17.45" customHeight="1" x14ac:dyDescent="0.25">
      <c r="D3" s="78" t="s">
        <v>2</v>
      </c>
      <c r="E3" s="79"/>
      <c r="F3" s="80" t="s">
        <v>3</v>
      </c>
      <c r="G3" s="81"/>
      <c r="H3" s="81"/>
      <c r="I3" s="81"/>
      <c r="J3" s="81"/>
      <c r="K3" s="81"/>
      <c r="L3" s="82"/>
      <c r="M3" s="4"/>
      <c r="N3" s="5"/>
      <c r="O3" s="5"/>
      <c r="P3" s="5"/>
      <c r="Q3" s="5"/>
      <c r="R3" s="5"/>
      <c r="S3" s="5"/>
      <c r="T3" s="5"/>
      <c r="U3" s="5"/>
    </row>
    <row r="4" spans="1:88" ht="17.45" customHeight="1" x14ac:dyDescent="0.25">
      <c r="B4" s="83" t="s">
        <v>4</v>
      </c>
      <c r="C4" s="83"/>
      <c r="D4" s="62" t="s">
        <v>5</v>
      </c>
      <c r="E4" s="63"/>
      <c r="F4" s="64" t="s">
        <v>6</v>
      </c>
      <c r="G4" s="65"/>
      <c r="H4" s="65"/>
      <c r="I4" s="65"/>
      <c r="J4" s="65"/>
      <c r="K4" s="65"/>
      <c r="L4" s="66"/>
      <c r="M4" s="4"/>
      <c r="N4" s="5"/>
      <c r="O4" s="5"/>
      <c r="P4" s="5"/>
      <c r="Q4" s="5"/>
      <c r="R4" s="5"/>
      <c r="S4" s="5"/>
      <c r="T4" s="5"/>
      <c r="U4" s="5"/>
    </row>
    <row r="5" spans="1:88" ht="18" customHeight="1" x14ac:dyDescent="0.25">
      <c r="B5" s="83"/>
      <c r="C5" s="83"/>
      <c r="D5" s="62" t="s">
        <v>7</v>
      </c>
      <c r="E5" s="63"/>
      <c r="F5" s="84">
        <v>2023</v>
      </c>
      <c r="G5" s="85"/>
      <c r="H5" s="85"/>
      <c r="I5" s="85"/>
      <c r="J5" s="85"/>
      <c r="K5" s="85"/>
      <c r="L5" s="85"/>
      <c r="M5" s="6"/>
      <c r="N5" s="5"/>
      <c r="O5" s="5"/>
      <c r="P5" s="5"/>
      <c r="Q5" s="5"/>
      <c r="R5" s="5"/>
      <c r="S5" s="5"/>
      <c r="T5" s="5"/>
      <c r="U5" s="5"/>
    </row>
    <row r="6" spans="1:88" ht="18" customHeight="1" x14ac:dyDescent="0.25">
      <c r="B6" s="83"/>
      <c r="C6" s="83"/>
      <c r="D6" s="62" t="s">
        <v>8</v>
      </c>
      <c r="E6" s="63"/>
      <c r="F6" s="86"/>
      <c r="G6" s="87"/>
      <c r="H6" s="87"/>
      <c r="I6" s="87"/>
      <c r="J6" s="87"/>
      <c r="K6" s="87"/>
      <c r="L6" s="87"/>
      <c r="M6" s="4"/>
      <c r="N6" s="5"/>
      <c r="O6" s="5"/>
      <c r="P6" s="5"/>
      <c r="Q6" s="5"/>
      <c r="R6" s="5"/>
      <c r="S6" s="5"/>
      <c r="T6" s="5"/>
      <c r="U6" s="5"/>
    </row>
    <row r="7" spans="1:88" ht="18" customHeight="1" x14ac:dyDescent="0.25">
      <c r="B7" s="83"/>
      <c r="C7" s="83"/>
      <c r="D7" s="62"/>
      <c r="E7" s="63"/>
      <c r="F7" s="64"/>
      <c r="G7" s="65"/>
      <c r="H7" s="65"/>
      <c r="I7" s="65"/>
      <c r="J7" s="65"/>
      <c r="K7" s="65"/>
      <c r="L7" s="66"/>
      <c r="M7" s="4"/>
      <c r="N7" s="5"/>
      <c r="O7" s="5"/>
      <c r="P7" s="5"/>
      <c r="Q7" s="5"/>
      <c r="R7" s="5"/>
      <c r="S7" s="5"/>
      <c r="T7" s="5"/>
      <c r="U7" s="5"/>
    </row>
    <row r="8" spans="1:88" ht="15" hidden="1" customHeight="1" x14ac:dyDescent="0.25">
      <c r="B8" s="83"/>
      <c r="C8" s="83"/>
      <c r="D8" s="62" t="s">
        <v>9</v>
      </c>
      <c r="E8" s="63"/>
      <c r="F8" s="84"/>
      <c r="G8" s="85"/>
      <c r="H8" s="85"/>
      <c r="I8" s="85"/>
      <c r="J8" s="85"/>
      <c r="K8" s="85"/>
      <c r="L8" s="85"/>
      <c r="M8" s="6"/>
      <c r="N8" s="5"/>
      <c r="O8" s="5"/>
      <c r="P8" s="5"/>
      <c r="Q8" s="5"/>
      <c r="R8" s="5"/>
      <c r="S8" s="5"/>
      <c r="T8" s="5"/>
      <c r="U8" s="5"/>
    </row>
    <row r="9" spans="1:88" ht="18" customHeight="1" x14ac:dyDescent="0.25">
      <c r="B9" s="83"/>
      <c r="C9" s="83"/>
      <c r="D9" s="62" t="s">
        <v>10</v>
      </c>
      <c r="E9" s="63"/>
      <c r="F9" s="88"/>
      <c r="G9" s="89"/>
      <c r="H9" s="89"/>
      <c r="I9" s="89"/>
      <c r="J9" s="89"/>
      <c r="K9" s="89"/>
      <c r="L9" s="90"/>
      <c r="M9" s="6"/>
      <c r="N9" s="5"/>
      <c r="O9" s="5"/>
      <c r="P9" s="5"/>
      <c r="Q9" s="5"/>
      <c r="R9" s="5"/>
      <c r="S9" s="5"/>
      <c r="T9" s="5"/>
      <c r="U9" s="5"/>
    </row>
    <row r="10" spans="1:88" ht="18" customHeight="1" x14ac:dyDescent="0.25">
      <c r="B10" s="83"/>
      <c r="C10" s="83"/>
      <c r="D10" s="62"/>
      <c r="E10" s="63"/>
      <c r="F10" s="64"/>
      <c r="G10" s="65"/>
      <c r="H10" s="65"/>
      <c r="I10" s="65"/>
      <c r="J10" s="65"/>
      <c r="K10" s="65"/>
      <c r="L10" s="66"/>
      <c r="M10" s="4"/>
      <c r="N10" s="5"/>
      <c r="O10" s="5"/>
      <c r="P10" s="5"/>
      <c r="Q10" s="5"/>
      <c r="R10" s="5"/>
      <c r="S10" s="5"/>
      <c r="T10" s="5"/>
      <c r="U10" s="5"/>
    </row>
    <row r="11" spans="1:88" ht="18" customHeight="1" x14ac:dyDescent="0.25">
      <c r="D11" s="67" t="s">
        <v>11</v>
      </c>
      <c r="E11" s="68"/>
      <c r="F11" s="69"/>
      <c r="G11" s="70"/>
      <c r="H11" s="70"/>
      <c r="I11" s="70"/>
      <c r="J11" s="70"/>
      <c r="K11" s="70"/>
      <c r="L11" s="71"/>
      <c r="M11" s="7"/>
      <c r="N11" s="5"/>
      <c r="O11" s="5"/>
      <c r="P11" s="5"/>
      <c r="Q11" s="5"/>
      <c r="R11" s="5"/>
      <c r="S11" s="5"/>
      <c r="T11" s="5"/>
      <c r="U11" s="5"/>
    </row>
    <row r="12" spans="1:88" ht="15" hidden="1" customHeight="1" x14ac:dyDescent="0.25">
      <c r="D12" s="67"/>
      <c r="E12" s="68"/>
      <c r="F12" s="72"/>
      <c r="G12" s="73"/>
      <c r="H12" s="73"/>
      <c r="I12" s="73"/>
      <c r="J12" s="73"/>
      <c r="K12" s="73"/>
      <c r="L12" s="74"/>
      <c r="M12" s="4"/>
      <c r="N12" s="5"/>
      <c r="O12" s="5"/>
      <c r="P12" s="5"/>
      <c r="Q12" s="5"/>
      <c r="R12" s="5"/>
      <c r="S12" s="5"/>
      <c r="T12" s="5"/>
      <c r="U12" s="5"/>
    </row>
    <row r="13" spans="1:88" ht="18" customHeight="1" x14ac:dyDescent="0.2">
      <c r="A13" s="8"/>
    </row>
    <row r="14" spans="1:88" ht="28.5" customHeight="1" x14ac:dyDescent="0.25">
      <c r="A14" s="54" t="s">
        <v>12</v>
      </c>
      <c r="B14" s="48" t="s">
        <v>13</v>
      </c>
      <c r="C14" s="48" t="s">
        <v>14</v>
      </c>
      <c r="D14" s="56" t="s">
        <v>15</v>
      </c>
      <c r="E14" s="57"/>
      <c r="F14" s="57"/>
      <c r="G14" s="58"/>
      <c r="H14" s="48" t="s">
        <v>16</v>
      </c>
      <c r="I14" s="59" t="s">
        <v>17</v>
      </c>
      <c r="J14" s="45" t="s">
        <v>18</v>
      </c>
      <c r="K14" s="45" t="s">
        <v>19</v>
      </c>
      <c r="L14" s="45" t="s">
        <v>20</v>
      </c>
      <c r="M14" s="48" t="s">
        <v>21</v>
      </c>
      <c r="N14" s="51" t="s">
        <v>22</v>
      </c>
      <c r="O14" s="45" t="s">
        <v>23</v>
      </c>
      <c r="P14" s="45" t="s">
        <v>24</v>
      </c>
      <c r="Q14" s="45" t="s">
        <v>25</v>
      </c>
      <c r="R14" s="45" t="s">
        <v>26</v>
      </c>
      <c r="S14" s="45" t="s">
        <v>27</v>
      </c>
      <c r="T14" s="45" t="s">
        <v>28</v>
      </c>
      <c r="U14" s="45" t="s">
        <v>29</v>
      </c>
      <c r="V14" s="45" t="s">
        <v>30</v>
      </c>
      <c r="W14" s="45" t="s">
        <v>31</v>
      </c>
      <c r="X14" s="45" t="s">
        <v>32</v>
      </c>
    </row>
    <row r="15" spans="1:88" ht="29.25" customHeight="1" x14ac:dyDescent="0.25">
      <c r="A15" s="55"/>
      <c r="B15" s="50"/>
      <c r="C15" s="50"/>
      <c r="D15" s="48" t="s">
        <v>33</v>
      </c>
      <c r="E15" s="48" t="s">
        <v>34</v>
      </c>
      <c r="F15" s="48" t="s">
        <v>35</v>
      </c>
      <c r="G15" s="48" t="s">
        <v>36</v>
      </c>
      <c r="H15" s="50"/>
      <c r="I15" s="60"/>
      <c r="J15" s="46"/>
      <c r="K15" s="46"/>
      <c r="L15" s="46"/>
      <c r="M15" s="50"/>
      <c r="N15" s="52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2" t="s">
        <v>37</v>
      </c>
      <c r="Z15" s="44"/>
      <c r="AA15" s="42" t="s">
        <v>38</v>
      </c>
      <c r="AB15" s="44"/>
      <c r="AC15" s="42" t="s">
        <v>39</v>
      </c>
      <c r="AD15" s="44"/>
      <c r="AE15" s="42" t="s">
        <v>40</v>
      </c>
      <c r="AF15" s="44"/>
      <c r="AG15" s="42" t="s">
        <v>41</v>
      </c>
      <c r="AH15" s="44"/>
      <c r="AI15" s="42" t="s">
        <v>42</v>
      </c>
      <c r="AJ15" s="44"/>
      <c r="AK15" s="42" t="s">
        <v>43</v>
      </c>
      <c r="AL15" s="44"/>
      <c r="AM15" s="42" t="s">
        <v>44</v>
      </c>
      <c r="AN15" s="44"/>
      <c r="AO15" s="42" t="s">
        <v>45</v>
      </c>
      <c r="AP15" s="44"/>
      <c r="AQ15" s="42" t="s">
        <v>46</v>
      </c>
      <c r="AR15" s="44"/>
      <c r="AS15" s="42" t="s">
        <v>47</v>
      </c>
      <c r="AT15" s="44"/>
      <c r="AU15" s="42" t="s">
        <v>48</v>
      </c>
      <c r="AV15" s="44"/>
      <c r="AW15" s="42" t="s">
        <v>37</v>
      </c>
      <c r="AX15" s="44"/>
      <c r="AY15" s="42" t="s">
        <v>38</v>
      </c>
      <c r="AZ15" s="44"/>
      <c r="BA15" s="42" t="s">
        <v>39</v>
      </c>
      <c r="BB15" s="44"/>
      <c r="BC15" s="42" t="s">
        <v>40</v>
      </c>
      <c r="BD15" s="44"/>
      <c r="BE15" s="42" t="s">
        <v>41</v>
      </c>
      <c r="BF15" s="44"/>
      <c r="BG15" s="42" t="s">
        <v>42</v>
      </c>
      <c r="BH15" s="44"/>
      <c r="BI15" s="42" t="s">
        <v>43</v>
      </c>
      <c r="BJ15" s="44"/>
      <c r="BK15" s="42" t="s">
        <v>44</v>
      </c>
      <c r="BL15" s="44"/>
      <c r="BM15" s="42" t="s">
        <v>45</v>
      </c>
      <c r="BN15" s="44"/>
      <c r="BO15" s="42" t="s">
        <v>46</v>
      </c>
      <c r="BP15" s="44"/>
      <c r="BQ15" s="42" t="s">
        <v>47</v>
      </c>
      <c r="BR15" s="44"/>
      <c r="BS15" s="42" t="s">
        <v>48</v>
      </c>
      <c r="BT15" s="43"/>
    </row>
    <row r="16" spans="1:88" ht="30" customHeight="1" x14ac:dyDescent="0.25">
      <c r="A16" s="55"/>
      <c r="B16" s="49"/>
      <c r="C16" s="49"/>
      <c r="D16" s="49"/>
      <c r="E16" s="49"/>
      <c r="F16" s="49"/>
      <c r="G16" s="49"/>
      <c r="H16" s="49"/>
      <c r="I16" s="61"/>
      <c r="J16" s="47"/>
      <c r="K16" s="47"/>
      <c r="L16" s="47"/>
      <c r="M16" s="49"/>
      <c r="N16" s="53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10"/>
      <c r="Z16" s="10" t="s">
        <v>49</v>
      </c>
      <c r="AA16" s="10" t="s">
        <v>50</v>
      </c>
      <c r="AB16" s="10" t="s">
        <v>49</v>
      </c>
      <c r="AC16" s="10" t="s">
        <v>50</v>
      </c>
      <c r="AD16" s="10" t="s">
        <v>49</v>
      </c>
      <c r="AE16" s="10" t="s">
        <v>50</v>
      </c>
      <c r="AF16" s="10" t="s">
        <v>49</v>
      </c>
      <c r="AG16" s="10" t="s">
        <v>50</v>
      </c>
      <c r="AH16" s="10" t="s">
        <v>49</v>
      </c>
      <c r="AI16" s="10" t="s">
        <v>50</v>
      </c>
      <c r="AJ16" s="10" t="s">
        <v>49</v>
      </c>
      <c r="AK16" s="10" t="s">
        <v>50</v>
      </c>
      <c r="AL16" s="10" t="s">
        <v>49</v>
      </c>
      <c r="AM16" s="10" t="s">
        <v>50</v>
      </c>
      <c r="AN16" s="10" t="s">
        <v>49</v>
      </c>
      <c r="AO16" s="10" t="s">
        <v>50</v>
      </c>
      <c r="AP16" s="10" t="s">
        <v>49</v>
      </c>
      <c r="AQ16" s="10" t="s">
        <v>50</v>
      </c>
      <c r="AR16" s="10" t="s">
        <v>49</v>
      </c>
      <c r="AS16" s="10" t="s">
        <v>50</v>
      </c>
      <c r="AT16" s="10" t="s">
        <v>49</v>
      </c>
      <c r="AU16" s="10" t="s">
        <v>50</v>
      </c>
      <c r="AV16" s="10" t="s">
        <v>49</v>
      </c>
      <c r="AW16" s="10" t="s">
        <v>50</v>
      </c>
      <c r="AX16" s="10" t="s">
        <v>49</v>
      </c>
      <c r="AY16" s="10" t="s">
        <v>50</v>
      </c>
      <c r="AZ16" s="10" t="s">
        <v>49</v>
      </c>
      <c r="BA16" s="10" t="s">
        <v>50</v>
      </c>
      <c r="BB16" s="10" t="s">
        <v>49</v>
      </c>
      <c r="BC16" s="10" t="s">
        <v>50</v>
      </c>
      <c r="BD16" s="10" t="s">
        <v>49</v>
      </c>
      <c r="BE16" s="10" t="s">
        <v>50</v>
      </c>
      <c r="BF16" s="10" t="s">
        <v>49</v>
      </c>
      <c r="BG16" s="10" t="s">
        <v>50</v>
      </c>
      <c r="BH16" s="10" t="s">
        <v>49</v>
      </c>
      <c r="BI16" s="10" t="s">
        <v>50</v>
      </c>
      <c r="BJ16" s="10" t="s">
        <v>49</v>
      </c>
      <c r="BK16" s="10" t="s">
        <v>50</v>
      </c>
      <c r="BL16" s="10" t="s">
        <v>49</v>
      </c>
      <c r="BM16" s="10" t="s">
        <v>50</v>
      </c>
      <c r="BN16" s="10" t="s">
        <v>49</v>
      </c>
      <c r="BO16" s="10" t="s">
        <v>50</v>
      </c>
      <c r="BP16" s="10" t="s">
        <v>49</v>
      </c>
      <c r="BQ16" s="10" t="s">
        <v>50</v>
      </c>
      <c r="BR16" s="10" t="s">
        <v>49</v>
      </c>
      <c r="BS16" s="10" t="s">
        <v>50</v>
      </c>
      <c r="BT16" s="10" t="s">
        <v>49</v>
      </c>
      <c r="BU16" s="9" t="s">
        <v>51</v>
      </c>
      <c r="BV16" s="9" t="s">
        <v>52</v>
      </c>
      <c r="BW16" s="9" t="s">
        <v>53</v>
      </c>
      <c r="BX16" s="9" t="s">
        <v>54</v>
      </c>
      <c r="BY16" s="9" t="s">
        <v>51</v>
      </c>
      <c r="BZ16" s="9" t="s">
        <v>52</v>
      </c>
      <c r="CA16" s="9" t="s">
        <v>53</v>
      </c>
      <c r="CB16" s="9" t="s">
        <v>54</v>
      </c>
      <c r="CC16" s="9" t="s">
        <v>51</v>
      </c>
      <c r="CD16" s="9" t="s">
        <v>52</v>
      </c>
      <c r="CE16" s="9" t="s">
        <v>53</v>
      </c>
      <c r="CF16" s="9" t="s">
        <v>54</v>
      </c>
      <c r="CG16" s="9" t="s">
        <v>51</v>
      </c>
      <c r="CH16" s="9" t="s">
        <v>52</v>
      </c>
      <c r="CI16" s="9" t="s">
        <v>53</v>
      </c>
      <c r="CJ16" s="9" t="s">
        <v>54</v>
      </c>
    </row>
    <row r="17" spans="1:25" ht="15" x14ac:dyDescent="0.25">
      <c r="A17" s="11"/>
      <c r="B17" s="12">
        <v>1</v>
      </c>
      <c r="C17" s="12">
        <v>2</v>
      </c>
      <c r="D17" s="12">
        <v>3</v>
      </c>
      <c r="E17" s="12">
        <v>4</v>
      </c>
      <c r="F17" s="12">
        <v>5</v>
      </c>
      <c r="G17" s="12">
        <v>6</v>
      </c>
      <c r="H17" s="12">
        <v>7</v>
      </c>
      <c r="I17" s="13">
        <v>8</v>
      </c>
      <c r="J17" s="14">
        <v>9</v>
      </c>
      <c r="K17" s="14">
        <v>10</v>
      </c>
      <c r="L17" s="14">
        <v>11</v>
      </c>
      <c r="M17" s="12">
        <v>12</v>
      </c>
      <c r="N17" s="12">
        <v>12</v>
      </c>
      <c r="O17" s="13">
        <v>13</v>
      </c>
      <c r="P17" s="14">
        <v>14</v>
      </c>
      <c r="Q17" s="14">
        <v>15</v>
      </c>
      <c r="R17" s="14">
        <v>16</v>
      </c>
      <c r="S17" s="14">
        <v>17</v>
      </c>
      <c r="T17" s="14">
        <v>18</v>
      </c>
      <c r="U17" s="14">
        <v>19</v>
      </c>
      <c r="V17" s="14">
        <v>20</v>
      </c>
      <c r="W17" s="14">
        <v>21</v>
      </c>
      <c r="X17" s="14">
        <v>22</v>
      </c>
    </row>
    <row r="18" spans="1:25" ht="38.25" x14ac:dyDescent="0.2">
      <c r="A18" s="8"/>
      <c r="B18" s="15" t="s">
        <v>55</v>
      </c>
      <c r="C18" s="15">
        <v>1</v>
      </c>
      <c r="D18" s="15">
        <v>294705</v>
      </c>
      <c r="E18" s="15" t="s">
        <v>545</v>
      </c>
      <c r="F18" s="15" t="s">
        <v>544</v>
      </c>
      <c r="G18" s="15"/>
      <c r="H18" s="15" t="s">
        <v>540</v>
      </c>
      <c r="I18" s="15" t="s">
        <v>106</v>
      </c>
      <c r="J18" s="16">
        <v>26.22</v>
      </c>
      <c r="K18" s="17">
        <v>20</v>
      </c>
      <c r="L18" s="16">
        <f>J18*K18</f>
        <v>524.4</v>
      </c>
      <c r="M18" s="8">
        <f>IF(P18=1,0,1)+IF(ISBLANK(R18),1,0)+IF(ISBLANK(S18),1,0)</f>
        <v>3</v>
      </c>
      <c r="N18" s="8"/>
      <c r="O18" s="8"/>
      <c r="P18" s="8">
        <f>IF(OR(Q18="Российская Федерация",Q18="Армения",Q18="Белоруссия",Q18="Беларусь",Q18="Казахстан",Q18="Киргизия",Q18="Кыргызстан",Q18="ДНР",Q18="ЛНР"),1,0)</f>
        <v>0</v>
      </c>
      <c r="Q18" s="8"/>
      <c r="R18" s="8"/>
      <c r="S18" s="8"/>
      <c r="T18" s="8"/>
      <c r="U18" s="16">
        <f t="shared" ref="U18:U37" si="0">IF(T18&lt;&gt;0,J18*$Q$228,)</f>
        <v>0</v>
      </c>
      <c r="V18" s="16">
        <f>U18*K18</f>
        <v>0</v>
      </c>
      <c r="W18" s="16">
        <f>X18*ROUNDDOWN(T18,6)</f>
        <v>0</v>
      </c>
      <c r="X18" s="17">
        <f>K18</f>
        <v>20</v>
      </c>
      <c r="Y18" s="16">
        <v>1630518</v>
      </c>
    </row>
    <row r="19" spans="1:25" ht="38.25" x14ac:dyDescent="0.2">
      <c r="A19" s="23"/>
      <c r="B19" s="15" t="s">
        <v>55</v>
      </c>
      <c r="C19" s="15">
        <v>2</v>
      </c>
      <c r="D19" s="15">
        <v>294705</v>
      </c>
      <c r="E19" s="15" t="s">
        <v>340</v>
      </c>
      <c r="F19" s="15" t="s">
        <v>340</v>
      </c>
      <c r="G19" s="15"/>
      <c r="H19" s="15" t="s">
        <v>541</v>
      </c>
      <c r="I19" s="15" t="s">
        <v>106</v>
      </c>
      <c r="J19" s="16">
        <v>270.89999999999998</v>
      </c>
      <c r="K19" s="17">
        <v>1</v>
      </c>
      <c r="L19" s="16">
        <f t="shared" ref="L19:L82" si="1">J19*K19</f>
        <v>270.89999999999998</v>
      </c>
      <c r="M19" s="8">
        <f t="shared" ref="M19:M37" si="2">IF(P19=1,0,1)+IF(ISBLANK(R19),1,0)+IF(ISBLANK(S19),1,0)</f>
        <v>3</v>
      </c>
      <c r="N19" s="8"/>
      <c r="O19" s="8"/>
      <c r="P19" s="8">
        <f t="shared" ref="P19:P82" si="3">IF(OR(Q19="Российская Федерация",Q19="Армения",Q19="Белоруссия",Q19="Беларусь",Q19="Казахстан",Q19="Киргизия",Q19="Кыргызстан",Q19="ДНР",Q19="ЛНР"),1,0)</f>
        <v>0</v>
      </c>
      <c r="Q19" s="8"/>
      <c r="R19" s="8"/>
      <c r="S19" s="8"/>
      <c r="T19" s="8"/>
      <c r="U19" s="16">
        <f t="shared" si="0"/>
        <v>0</v>
      </c>
      <c r="V19" s="16">
        <f t="shared" ref="V19:V37" si="4">U19*K19</f>
        <v>0</v>
      </c>
      <c r="W19" s="16">
        <f t="shared" ref="W19:W37" si="5">X19*ROUNDDOWN(T19,6)</f>
        <v>0</v>
      </c>
      <c r="X19" s="17">
        <f t="shared" ref="X19:X37" si="6">K19</f>
        <v>1</v>
      </c>
      <c r="Y19" s="24"/>
    </row>
    <row r="20" spans="1:25" ht="38.25" x14ac:dyDescent="0.2">
      <c r="A20" s="23"/>
      <c r="B20" s="15" t="s">
        <v>55</v>
      </c>
      <c r="C20" s="15">
        <v>3</v>
      </c>
      <c r="D20" s="15">
        <v>294705</v>
      </c>
      <c r="E20" s="15" t="s">
        <v>341</v>
      </c>
      <c r="F20" s="15" t="s">
        <v>341</v>
      </c>
      <c r="G20" s="15"/>
      <c r="H20" s="15" t="s">
        <v>540</v>
      </c>
      <c r="I20" s="15" t="s">
        <v>106</v>
      </c>
      <c r="J20" s="16">
        <v>12.75</v>
      </c>
      <c r="K20" s="17">
        <v>3</v>
      </c>
      <c r="L20" s="16">
        <f t="shared" si="1"/>
        <v>38.25</v>
      </c>
      <c r="M20" s="8">
        <f t="shared" si="2"/>
        <v>3</v>
      </c>
      <c r="N20" s="8"/>
      <c r="O20" s="8"/>
      <c r="P20" s="8">
        <f t="shared" si="3"/>
        <v>0</v>
      </c>
      <c r="Q20" s="8"/>
      <c r="R20" s="8"/>
      <c r="S20" s="8"/>
      <c r="T20" s="8"/>
      <c r="U20" s="16">
        <f t="shared" si="0"/>
        <v>0</v>
      </c>
      <c r="V20" s="16">
        <f t="shared" si="4"/>
        <v>0</v>
      </c>
      <c r="W20" s="16">
        <f t="shared" si="5"/>
        <v>0</v>
      </c>
      <c r="X20" s="17">
        <f t="shared" si="6"/>
        <v>3</v>
      </c>
      <c r="Y20" s="24"/>
    </row>
    <row r="21" spans="1:25" ht="38.25" x14ac:dyDescent="0.2">
      <c r="A21" s="23"/>
      <c r="B21" s="15" t="s">
        <v>55</v>
      </c>
      <c r="C21" s="15">
        <v>4</v>
      </c>
      <c r="D21" s="15">
        <v>294705</v>
      </c>
      <c r="E21" s="15" t="s">
        <v>342</v>
      </c>
      <c r="F21" s="15" t="s">
        <v>342</v>
      </c>
      <c r="G21" s="15"/>
      <c r="H21" s="15" t="s">
        <v>540</v>
      </c>
      <c r="I21" s="15" t="s">
        <v>56</v>
      </c>
      <c r="J21" s="16">
        <v>51.43</v>
      </c>
      <c r="K21" s="17">
        <v>500</v>
      </c>
      <c r="L21" s="16">
        <f t="shared" si="1"/>
        <v>25715</v>
      </c>
      <c r="M21" s="8">
        <f t="shared" si="2"/>
        <v>3</v>
      </c>
      <c r="N21" s="8"/>
      <c r="O21" s="8"/>
      <c r="P21" s="8">
        <f t="shared" si="3"/>
        <v>0</v>
      </c>
      <c r="Q21" s="8"/>
      <c r="R21" s="8"/>
      <c r="S21" s="8"/>
      <c r="T21" s="8"/>
      <c r="U21" s="16">
        <f t="shared" si="0"/>
        <v>0</v>
      </c>
      <c r="V21" s="16">
        <f t="shared" si="4"/>
        <v>0</v>
      </c>
      <c r="W21" s="16">
        <f t="shared" si="5"/>
        <v>0</v>
      </c>
      <c r="X21" s="17">
        <f t="shared" si="6"/>
        <v>500</v>
      </c>
      <c r="Y21" s="24"/>
    </row>
    <row r="22" spans="1:25" ht="38.25" x14ac:dyDescent="0.2">
      <c r="A22" s="23"/>
      <c r="B22" s="15" t="s">
        <v>55</v>
      </c>
      <c r="C22" s="15">
        <v>5</v>
      </c>
      <c r="D22" s="15">
        <v>294705</v>
      </c>
      <c r="E22" s="15" t="s">
        <v>343</v>
      </c>
      <c r="F22" s="15" t="s">
        <v>343</v>
      </c>
      <c r="G22" s="15"/>
      <c r="H22" s="15" t="s">
        <v>540</v>
      </c>
      <c r="I22" s="15" t="s">
        <v>56</v>
      </c>
      <c r="J22" s="16">
        <v>32.97</v>
      </c>
      <c r="K22" s="17">
        <v>300</v>
      </c>
      <c r="L22" s="16">
        <f t="shared" si="1"/>
        <v>9891</v>
      </c>
      <c r="M22" s="8">
        <f t="shared" si="2"/>
        <v>3</v>
      </c>
      <c r="N22" s="8"/>
      <c r="O22" s="8"/>
      <c r="P22" s="8">
        <f t="shared" si="3"/>
        <v>0</v>
      </c>
      <c r="Q22" s="8"/>
      <c r="R22" s="8"/>
      <c r="S22" s="8"/>
      <c r="T22" s="8"/>
      <c r="U22" s="16">
        <f t="shared" si="0"/>
        <v>0</v>
      </c>
      <c r="V22" s="16">
        <f t="shared" si="4"/>
        <v>0</v>
      </c>
      <c r="W22" s="16">
        <f t="shared" si="5"/>
        <v>0</v>
      </c>
      <c r="X22" s="17">
        <f t="shared" si="6"/>
        <v>300</v>
      </c>
      <c r="Y22" s="24"/>
    </row>
    <row r="23" spans="1:25" ht="38.25" x14ac:dyDescent="0.2">
      <c r="A23" s="23"/>
      <c r="B23" s="15" t="s">
        <v>55</v>
      </c>
      <c r="C23" s="15">
        <v>6</v>
      </c>
      <c r="D23" s="15">
        <v>294705</v>
      </c>
      <c r="E23" s="15" t="s">
        <v>344</v>
      </c>
      <c r="F23" s="15" t="s">
        <v>344</v>
      </c>
      <c r="G23" s="15"/>
      <c r="H23" s="15" t="s">
        <v>540</v>
      </c>
      <c r="I23" s="15" t="s">
        <v>56</v>
      </c>
      <c r="J23" s="16">
        <v>23.69</v>
      </c>
      <c r="K23" s="17">
        <v>300</v>
      </c>
      <c r="L23" s="16">
        <f t="shared" si="1"/>
        <v>7107</v>
      </c>
      <c r="M23" s="8">
        <f t="shared" si="2"/>
        <v>3</v>
      </c>
      <c r="N23" s="8"/>
      <c r="O23" s="8"/>
      <c r="P23" s="8">
        <f t="shared" si="3"/>
        <v>0</v>
      </c>
      <c r="Q23" s="8"/>
      <c r="R23" s="8"/>
      <c r="S23" s="8"/>
      <c r="T23" s="8"/>
      <c r="U23" s="16">
        <f t="shared" si="0"/>
        <v>0</v>
      </c>
      <c r="V23" s="16">
        <f t="shared" si="4"/>
        <v>0</v>
      </c>
      <c r="W23" s="16">
        <f t="shared" si="5"/>
        <v>0</v>
      </c>
      <c r="X23" s="17">
        <f t="shared" si="6"/>
        <v>300</v>
      </c>
      <c r="Y23" s="24"/>
    </row>
    <row r="24" spans="1:25" ht="38.25" x14ac:dyDescent="0.2">
      <c r="A24" s="23"/>
      <c r="B24" s="15" t="s">
        <v>55</v>
      </c>
      <c r="C24" s="15">
        <v>7</v>
      </c>
      <c r="D24" s="15">
        <v>294705</v>
      </c>
      <c r="E24" s="15" t="s">
        <v>345</v>
      </c>
      <c r="F24" s="15" t="s">
        <v>345</v>
      </c>
      <c r="G24" s="15"/>
      <c r="H24" s="15" t="s">
        <v>541</v>
      </c>
      <c r="I24" s="15" t="s">
        <v>106</v>
      </c>
      <c r="J24" s="16">
        <v>33.82</v>
      </c>
      <c r="K24" s="17">
        <v>6</v>
      </c>
      <c r="L24" s="16">
        <f t="shared" si="1"/>
        <v>202.92000000000002</v>
      </c>
      <c r="M24" s="8">
        <f t="shared" si="2"/>
        <v>3</v>
      </c>
      <c r="N24" s="8"/>
      <c r="O24" s="8"/>
      <c r="P24" s="8">
        <f t="shared" si="3"/>
        <v>0</v>
      </c>
      <c r="Q24" s="8"/>
      <c r="R24" s="8"/>
      <c r="S24" s="8"/>
      <c r="T24" s="8"/>
      <c r="U24" s="16">
        <f t="shared" si="0"/>
        <v>0</v>
      </c>
      <c r="V24" s="16">
        <f t="shared" si="4"/>
        <v>0</v>
      </c>
      <c r="W24" s="16">
        <f t="shared" si="5"/>
        <v>0</v>
      </c>
      <c r="X24" s="17">
        <f t="shared" si="6"/>
        <v>6</v>
      </c>
      <c r="Y24" s="24"/>
    </row>
    <row r="25" spans="1:25" ht="38.25" x14ac:dyDescent="0.2">
      <c r="A25" s="23"/>
      <c r="B25" s="15" t="s">
        <v>55</v>
      </c>
      <c r="C25" s="15">
        <v>8</v>
      </c>
      <c r="D25" s="15">
        <v>294705</v>
      </c>
      <c r="E25" s="15" t="s">
        <v>346</v>
      </c>
      <c r="F25" s="15" t="s">
        <v>346</v>
      </c>
      <c r="G25" s="15"/>
      <c r="H25" s="15" t="s">
        <v>540</v>
      </c>
      <c r="I25" s="15" t="s">
        <v>106</v>
      </c>
      <c r="J25" s="16">
        <v>9.69</v>
      </c>
      <c r="K25" s="17">
        <v>150</v>
      </c>
      <c r="L25" s="16">
        <f t="shared" si="1"/>
        <v>1453.5</v>
      </c>
      <c r="M25" s="8">
        <f t="shared" si="2"/>
        <v>3</v>
      </c>
      <c r="N25" s="8"/>
      <c r="O25" s="8"/>
      <c r="P25" s="8">
        <f t="shared" si="3"/>
        <v>0</v>
      </c>
      <c r="Q25" s="8"/>
      <c r="R25" s="8"/>
      <c r="S25" s="8"/>
      <c r="T25" s="8"/>
      <c r="U25" s="16">
        <f t="shared" si="0"/>
        <v>0</v>
      </c>
      <c r="V25" s="16">
        <f t="shared" si="4"/>
        <v>0</v>
      </c>
      <c r="W25" s="16">
        <f t="shared" si="5"/>
        <v>0</v>
      </c>
      <c r="X25" s="17">
        <f t="shared" si="6"/>
        <v>150</v>
      </c>
      <c r="Y25" s="24"/>
    </row>
    <row r="26" spans="1:25" ht="38.25" x14ac:dyDescent="0.2">
      <c r="A26" s="23"/>
      <c r="B26" s="15" t="s">
        <v>55</v>
      </c>
      <c r="C26" s="15">
        <v>9</v>
      </c>
      <c r="D26" s="15">
        <v>294705</v>
      </c>
      <c r="E26" s="15" t="s">
        <v>347</v>
      </c>
      <c r="F26" s="15" t="s">
        <v>347</v>
      </c>
      <c r="G26" s="15"/>
      <c r="H26" s="15" t="s">
        <v>540</v>
      </c>
      <c r="I26" s="15" t="s">
        <v>106</v>
      </c>
      <c r="J26" s="16">
        <v>41.81</v>
      </c>
      <c r="K26" s="17">
        <v>30</v>
      </c>
      <c r="L26" s="16">
        <f t="shared" si="1"/>
        <v>1254.3000000000002</v>
      </c>
      <c r="M26" s="8">
        <f t="shared" si="2"/>
        <v>3</v>
      </c>
      <c r="N26" s="8"/>
      <c r="O26" s="8"/>
      <c r="P26" s="8">
        <f t="shared" si="3"/>
        <v>0</v>
      </c>
      <c r="Q26" s="8"/>
      <c r="R26" s="8"/>
      <c r="S26" s="8"/>
      <c r="T26" s="8"/>
      <c r="U26" s="16">
        <f t="shared" si="0"/>
        <v>0</v>
      </c>
      <c r="V26" s="16">
        <f t="shared" si="4"/>
        <v>0</v>
      </c>
      <c r="W26" s="16">
        <f t="shared" si="5"/>
        <v>0</v>
      </c>
      <c r="X26" s="17">
        <f t="shared" si="6"/>
        <v>30</v>
      </c>
      <c r="Y26" s="24"/>
    </row>
    <row r="27" spans="1:25" ht="38.25" x14ac:dyDescent="0.2">
      <c r="A27" s="23"/>
      <c r="B27" s="15" t="s">
        <v>55</v>
      </c>
      <c r="C27" s="15">
        <v>10</v>
      </c>
      <c r="D27" s="15">
        <v>294705</v>
      </c>
      <c r="E27" s="15" t="s">
        <v>348</v>
      </c>
      <c r="F27" s="15" t="s">
        <v>348</v>
      </c>
      <c r="G27" s="15"/>
      <c r="H27" s="15" t="s">
        <v>540</v>
      </c>
      <c r="I27" s="15" t="s">
        <v>106</v>
      </c>
      <c r="J27" s="16">
        <v>16.93</v>
      </c>
      <c r="K27" s="17">
        <v>100</v>
      </c>
      <c r="L27" s="16">
        <f t="shared" si="1"/>
        <v>1693</v>
      </c>
      <c r="M27" s="8">
        <f t="shared" si="2"/>
        <v>3</v>
      </c>
      <c r="N27" s="8"/>
      <c r="O27" s="8"/>
      <c r="P27" s="8">
        <f t="shared" si="3"/>
        <v>0</v>
      </c>
      <c r="Q27" s="8"/>
      <c r="R27" s="8"/>
      <c r="S27" s="8"/>
      <c r="T27" s="8"/>
      <c r="U27" s="16">
        <f t="shared" si="0"/>
        <v>0</v>
      </c>
      <c r="V27" s="16">
        <f t="shared" si="4"/>
        <v>0</v>
      </c>
      <c r="W27" s="16">
        <f t="shared" si="5"/>
        <v>0</v>
      </c>
      <c r="X27" s="17">
        <f t="shared" si="6"/>
        <v>100</v>
      </c>
      <c r="Y27" s="24"/>
    </row>
    <row r="28" spans="1:25" ht="38.25" x14ac:dyDescent="0.2">
      <c r="A28" s="23"/>
      <c r="B28" s="15" t="s">
        <v>55</v>
      </c>
      <c r="C28" s="15">
        <v>11</v>
      </c>
      <c r="D28" s="15">
        <v>294705</v>
      </c>
      <c r="E28" s="15" t="s">
        <v>349</v>
      </c>
      <c r="F28" s="15" t="s">
        <v>349</v>
      </c>
      <c r="G28" s="15"/>
      <c r="H28" s="15" t="s">
        <v>540</v>
      </c>
      <c r="I28" s="15" t="s">
        <v>106</v>
      </c>
      <c r="J28" s="16">
        <v>33.72</v>
      </c>
      <c r="K28" s="17">
        <v>120</v>
      </c>
      <c r="L28" s="16">
        <f t="shared" si="1"/>
        <v>4046.3999999999996</v>
      </c>
      <c r="M28" s="8">
        <f t="shared" si="2"/>
        <v>3</v>
      </c>
      <c r="N28" s="8"/>
      <c r="O28" s="8"/>
      <c r="P28" s="8">
        <f t="shared" si="3"/>
        <v>0</v>
      </c>
      <c r="Q28" s="8"/>
      <c r="R28" s="8"/>
      <c r="S28" s="8"/>
      <c r="T28" s="8"/>
      <c r="U28" s="16">
        <f t="shared" si="0"/>
        <v>0</v>
      </c>
      <c r="V28" s="16">
        <f t="shared" si="4"/>
        <v>0</v>
      </c>
      <c r="W28" s="16">
        <f t="shared" si="5"/>
        <v>0</v>
      </c>
      <c r="X28" s="17">
        <f t="shared" si="6"/>
        <v>120</v>
      </c>
      <c r="Y28" s="24"/>
    </row>
    <row r="29" spans="1:25" ht="38.25" x14ac:dyDescent="0.2">
      <c r="A29" s="23"/>
      <c r="B29" s="15" t="s">
        <v>55</v>
      </c>
      <c r="C29" s="15">
        <v>12</v>
      </c>
      <c r="D29" s="15">
        <v>294705</v>
      </c>
      <c r="E29" s="15" t="s">
        <v>350</v>
      </c>
      <c r="F29" s="15" t="s">
        <v>350</v>
      </c>
      <c r="G29" s="15"/>
      <c r="H29" s="15" t="s">
        <v>540</v>
      </c>
      <c r="I29" s="15" t="s">
        <v>106</v>
      </c>
      <c r="J29" s="16">
        <v>29.92</v>
      </c>
      <c r="K29" s="17">
        <v>50</v>
      </c>
      <c r="L29" s="16">
        <f t="shared" si="1"/>
        <v>1496</v>
      </c>
      <c r="M29" s="8">
        <f t="shared" si="2"/>
        <v>3</v>
      </c>
      <c r="N29" s="8"/>
      <c r="O29" s="8"/>
      <c r="P29" s="8">
        <f t="shared" si="3"/>
        <v>0</v>
      </c>
      <c r="Q29" s="8"/>
      <c r="R29" s="8"/>
      <c r="S29" s="8"/>
      <c r="T29" s="8"/>
      <c r="U29" s="16">
        <f t="shared" si="0"/>
        <v>0</v>
      </c>
      <c r="V29" s="16">
        <f t="shared" si="4"/>
        <v>0</v>
      </c>
      <c r="W29" s="16">
        <f t="shared" si="5"/>
        <v>0</v>
      </c>
      <c r="X29" s="17">
        <f t="shared" si="6"/>
        <v>50</v>
      </c>
      <c r="Y29" s="24"/>
    </row>
    <row r="30" spans="1:25" ht="38.25" x14ac:dyDescent="0.2">
      <c r="A30" s="23"/>
      <c r="B30" s="15" t="s">
        <v>55</v>
      </c>
      <c r="C30" s="15">
        <v>13</v>
      </c>
      <c r="D30" s="15">
        <v>294705</v>
      </c>
      <c r="E30" s="15" t="s">
        <v>351</v>
      </c>
      <c r="F30" s="15" t="s">
        <v>351</v>
      </c>
      <c r="G30" s="15"/>
      <c r="H30" s="15" t="s">
        <v>541</v>
      </c>
      <c r="I30" s="15" t="s">
        <v>106</v>
      </c>
      <c r="J30" s="16">
        <v>149</v>
      </c>
      <c r="K30" s="17">
        <v>50</v>
      </c>
      <c r="L30" s="16">
        <f t="shared" si="1"/>
        <v>7450</v>
      </c>
      <c r="M30" s="8">
        <f t="shared" si="2"/>
        <v>3</v>
      </c>
      <c r="N30" s="8"/>
      <c r="O30" s="8"/>
      <c r="P30" s="8">
        <f t="shared" si="3"/>
        <v>0</v>
      </c>
      <c r="Q30" s="8"/>
      <c r="R30" s="8"/>
      <c r="S30" s="8"/>
      <c r="T30" s="8"/>
      <c r="U30" s="16">
        <f t="shared" si="0"/>
        <v>0</v>
      </c>
      <c r="V30" s="16">
        <f t="shared" si="4"/>
        <v>0</v>
      </c>
      <c r="W30" s="16">
        <f t="shared" si="5"/>
        <v>0</v>
      </c>
      <c r="X30" s="17">
        <f t="shared" si="6"/>
        <v>50</v>
      </c>
      <c r="Y30" s="24"/>
    </row>
    <row r="31" spans="1:25" ht="38.25" x14ac:dyDescent="0.2">
      <c r="A31" s="23"/>
      <c r="B31" s="15" t="s">
        <v>55</v>
      </c>
      <c r="C31" s="15">
        <v>14</v>
      </c>
      <c r="D31" s="15">
        <v>294705</v>
      </c>
      <c r="E31" s="15" t="s">
        <v>352</v>
      </c>
      <c r="F31" s="15" t="s">
        <v>352</v>
      </c>
      <c r="G31" s="15"/>
      <c r="H31" s="15" t="s">
        <v>542</v>
      </c>
      <c r="I31" s="15" t="s">
        <v>106</v>
      </c>
      <c r="J31" s="16">
        <v>223.4</v>
      </c>
      <c r="K31" s="17">
        <v>20</v>
      </c>
      <c r="L31" s="16">
        <f t="shared" si="1"/>
        <v>4468</v>
      </c>
      <c r="M31" s="8">
        <f t="shared" si="2"/>
        <v>3</v>
      </c>
      <c r="N31" s="8"/>
      <c r="O31" s="8"/>
      <c r="P31" s="8">
        <f t="shared" si="3"/>
        <v>0</v>
      </c>
      <c r="Q31" s="8"/>
      <c r="R31" s="8"/>
      <c r="S31" s="8"/>
      <c r="T31" s="8"/>
      <c r="U31" s="16">
        <f t="shared" si="0"/>
        <v>0</v>
      </c>
      <c r="V31" s="16">
        <f t="shared" si="4"/>
        <v>0</v>
      </c>
      <c r="W31" s="16">
        <f t="shared" si="5"/>
        <v>0</v>
      </c>
      <c r="X31" s="17">
        <f t="shared" si="6"/>
        <v>20</v>
      </c>
      <c r="Y31" s="24"/>
    </row>
    <row r="32" spans="1:25" ht="38.25" x14ac:dyDescent="0.2">
      <c r="A32" s="23"/>
      <c r="B32" s="15" t="s">
        <v>55</v>
      </c>
      <c r="C32" s="15">
        <v>15</v>
      </c>
      <c r="D32" s="15">
        <v>294705</v>
      </c>
      <c r="E32" s="15" t="s">
        <v>353</v>
      </c>
      <c r="F32" s="15" t="s">
        <v>353</v>
      </c>
      <c r="G32" s="15"/>
      <c r="H32" s="15" t="s">
        <v>542</v>
      </c>
      <c r="I32" s="15" t="s">
        <v>56</v>
      </c>
      <c r="J32" s="16">
        <v>1022.78</v>
      </c>
      <c r="K32" s="17">
        <v>10</v>
      </c>
      <c r="L32" s="16">
        <f t="shared" si="1"/>
        <v>10227.799999999999</v>
      </c>
      <c r="M32" s="8">
        <f t="shared" si="2"/>
        <v>3</v>
      </c>
      <c r="N32" s="8"/>
      <c r="O32" s="8"/>
      <c r="P32" s="8">
        <f t="shared" si="3"/>
        <v>0</v>
      </c>
      <c r="Q32" s="8"/>
      <c r="R32" s="8"/>
      <c r="S32" s="8"/>
      <c r="T32" s="8"/>
      <c r="U32" s="16">
        <f t="shared" si="0"/>
        <v>0</v>
      </c>
      <c r="V32" s="16">
        <f t="shared" si="4"/>
        <v>0</v>
      </c>
      <c r="W32" s="16">
        <f t="shared" si="5"/>
        <v>0</v>
      </c>
      <c r="X32" s="17">
        <f t="shared" si="6"/>
        <v>10</v>
      </c>
      <c r="Y32" s="24"/>
    </row>
    <row r="33" spans="1:25" ht="38.25" x14ac:dyDescent="0.2">
      <c r="A33" s="23"/>
      <c r="B33" s="15" t="s">
        <v>55</v>
      </c>
      <c r="C33" s="15">
        <v>16</v>
      </c>
      <c r="D33" s="15">
        <v>294705</v>
      </c>
      <c r="E33" s="15" t="s">
        <v>354</v>
      </c>
      <c r="F33" s="15" t="s">
        <v>354</v>
      </c>
      <c r="G33" s="15"/>
      <c r="H33" s="15" t="s">
        <v>540</v>
      </c>
      <c r="I33" s="15" t="s">
        <v>106</v>
      </c>
      <c r="J33" s="16">
        <v>633</v>
      </c>
      <c r="K33" s="17">
        <v>1</v>
      </c>
      <c r="L33" s="16">
        <f t="shared" si="1"/>
        <v>633</v>
      </c>
      <c r="M33" s="8">
        <f t="shared" si="2"/>
        <v>3</v>
      </c>
      <c r="N33" s="8"/>
      <c r="O33" s="8"/>
      <c r="P33" s="8">
        <f t="shared" si="3"/>
        <v>0</v>
      </c>
      <c r="Q33" s="8"/>
      <c r="R33" s="8"/>
      <c r="S33" s="8"/>
      <c r="T33" s="8"/>
      <c r="U33" s="16">
        <f t="shared" si="0"/>
        <v>0</v>
      </c>
      <c r="V33" s="16">
        <f t="shared" si="4"/>
        <v>0</v>
      </c>
      <c r="W33" s="16">
        <f t="shared" si="5"/>
        <v>0</v>
      </c>
      <c r="X33" s="17">
        <f t="shared" si="6"/>
        <v>1</v>
      </c>
      <c r="Y33" s="24"/>
    </row>
    <row r="34" spans="1:25" ht="38.25" x14ac:dyDescent="0.2">
      <c r="A34" s="23"/>
      <c r="B34" s="15" t="s">
        <v>55</v>
      </c>
      <c r="C34" s="15">
        <v>17</v>
      </c>
      <c r="D34" s="15">
        <v>294705</v>
      </c>
      <c r="E34" s="15" t="s">
        <v>355</v>
      </c>
      <c r="F34" s="15" t="s">
        <v>355</v>
      </c>
      <c r="G34" s="15"/>
      <c r="H34" s="15" t="s">
        <v>540</v>
      </c>
      <c r="I34" s="15" t="s">
        <v>106</v>
      </c>
      <c r="J34" s="16">
        <v>33.67</v>
      </c>
      <c r="K34" s="17">
        <v>1</v>
      </c>
      <c r="L34" s="16">
        <f t="shared" si="1"/>
        <v>33.67</v>
      </c>
      <c r="M34" s="8">
        <f t="shared" si="2"/>
        <v>3</v>
      </c>
      <c r="N34" s="8"/>
      <c r="O34" s="8"/>
      <c r="P34" s="8">
        <f t="shared" si="3"/>
        <v>0</v>
      </c>
      <c r="Q34" s="8"/>
      <c r="R34" s="8"/>
      <c r="S34" s="8"/>
      <c r="T34" s="8"/>
      <c r="U34" s="16">
        <f t="shared" si="0"/>
        <v>0</v>
      </c>
      <c r="V34" s="16">
        <f t="shared" si="4"/>
        <v>0</v>
      </c>
      <c r="W34" s="16">
        <f t="shared" si="5"/>
        <v>0</v>
      </c>
      <c r="X34" s="17">
        <f t="shared" si="6"/>
        <v>1</v>
      </c>
      <c r="Y34" s="24"/>
    </row>
    <row r="35" spans="1:25" ht="38.25" x14ac:dyDescent="0.2">
      <c r="A35" s="23"/>
      <c r="B35" s="15" t="s">
        <v>55</v>
      </c>
      <c r="C35" s="15">
        <v>18</v>
      </c>
      <c r="D35" s="15">
        <v>294705</v>
      </c>
      <c r="E35" s="15" t="s">
        <v>356</v>
      </c>
      <c r="F35" s="15" t="s">
        <v>356</v>
      </c>
      <c r="G35" s="15"/>
      <c r="H35" s="15" t="s">
        <v>540</v>
      </c>
      <c r="I35" s="15" t="s">
        <v>106</v>
      </c>
      <c r="J35" s="16">
        <v>236</v>
      </c>
      <c r="K35" s="17">
        <v>10</v>
      </c>
      <c r="L35" s="16">
        <f t="shared" si="1"/>
        <v>2360</v>
      </c>
      <c r="M35" s="8">
        <f t="shared" si="2"/>
        <v>3</v>
      </c>
      <c r="N35" s="8"/>
      <c r="O35" s="8"/>
      <c r="P35" s="8">
        <f t="shared" si="3"/>
        <v>0</v>
      </c>
      <c r="Q35" s="8"/>
      <c r="R35" s="8"/>
      <c r="S35" s="8"/>
      <c r="T35" s="8"/>
      <c r="U35" s="16">
        <f t="shared" si="0"/>
        <v>0</v>
      </c>
      <c r="V35" s="16">
        <f t="shared" si="4"/>
        <v>0</v>
      </c>
      <c r="W35" s="16">
        <f t="shared" si="5"/>
        <v>0</v>
      </c>
      <c r="X35" s="17">
        <f t="shared" si="6"/>
        <v>10</v>
      </c>
      <c r="Y35" s="24"/>
    </row>
    <row r="36" spans="1:25" ht="38.25" x14ac:dyDescent="0.2">
      <c r="A36" s="23"/>
      <c r="B36" s="15" t="s">
        <v>55</v>
      </c>
      <c r="C36" s="15">
        <v>19</v>
      </c>
      <c r="D36" s="15">
        <v>294705</v>
      </c>
      <c r="E36" s="15" t="s">
        <v>357</v>
      </c>
      <c r="F36" s="15" t="s">
        <v>357</v>
      </c>
      <c r="G36" s="15"/>
      <c r="H36" s="15" t="s">
        <v>540</v>
      </c>
      <c r="I36" s="15" t="s">
        <v>56</v>
      </c>
      <c r="J36" s="16">
        <v>37.380000000000003</v>
      </c>
      <c r="K36" s="17">
        <v>1</v>
      </c>
      <c r="L36" s="16">
        <f t="shared" si="1"/>
        <v>37.380000000000003</v>
      </c>
      <c r="M36" s="8">
        <f t="shared" si="2"/>
        <v>3</v>
      </c>
      <c r="N36" s="8"/>
      <c r="O36" s="8"/>
      <c r="P36" s="8">
        <f t="shared" si="3"/>
        <v>0</v>
      </c>
      <c r="Q36" s="8"/>
      <c r="R36" s="8"/>
      <c r="S36" s="8"/>
      <c r="T36" s="8"/>
      <c r="U36" s="16">
        <f t="shared" si="0"/>
        <v>0</v>
      </c>
      <c r="V36" s="16">
        <f t="shared" si="4"/>
        <v>0</v>
      </c>
      <c r="W36" s="16">
        <f t="shared" si="5"/>
        <v>0</v>
      </c>
      <c r="X36" s="17">
        <f t="shared" si="6"/>
        <v>1</v>
      </c>
      <c r="Y36" s="24"/>
    </row>
    <row r="37" spans="1:25" ht="38.25" x14ac:dyDescent="0.2">
      <c r="A37" s="23"/>
      <c r="B37" s="15" t="s">
        <v>55</v>
      </c>
      <c r="C37" s="15">
        <v>20</v>
      </c>
      <c r="D37" s="15">
        <v>294705</v>
      </c>
      <c r="E37" s="15" t="s">
        <v>358</v>
      </c>
      <c r="F37" s="15" t="s">
        <v>358</v>
      </c>
      <c r="G37" s="15"/>
      <c r="H37" s="15" t="s">
        <v>540</v>
      </c>
      <c r="I37" s="15" t="s">
        <v>56</v>
      </c>
      <c r="J37" s="16">
        <v>2515.8200000000002</v>
      </c>
      <c r="K37" s="17">
        <v>1</v>
      </c>
      <c r="L37" s="16">
        <f t="shared" si="1"/>
        <v>2515.8200000000002</v>
      </c>
      <c r="M37" s="8">
        <f t="shared" si="2"/>
        <v>3</v>
      </c>
      <c r="N37" s="8"/>
      <c r="O37" s="8"/>
      <c r="P37" s="8">
        <f t="shared" si="3"/>
        <v>0</v>
      </c>
      <c r="Q37" s="8"/>
      <c r="R37" s="8"/>
      <c r="S37" s="8"/>
      <c r="T37" s="8"/>
      <c r="U37" s="16">
        <f t="shared" si="0"/>
        <v>0</v>
      </c>
      <c r="V37" s="16">
        <f t="shared" si="4"/>
        <v>0</v>
      </c>
      <c r="W37" s="16">
        <f t="shared" si="5"/>
        <v>0</v>
      </c>
      <c r="X37" s="17">
        <f t="shared" si="6"/>
        <v>1</v>
      </c>
      <c r="Y37" s="24"/>
    </row>
    <row r="38" spans="1:25" ht="38.25" x14ac:dyDescent="0.2">
      <c r="A38" s="23"/>
      <c r="B38" s="15" t="s">
        <v>55</v>
      </c>
      <c r="C38" s="15">
        <v>21</v>
      </c>
      <c r="D38" s="15">
        <v>294705</v>
      </c>
      <c r="E38" s="15" t="s">
        <v>359</v>
      </c>
      <c r="F38" s="15" t="s">
        <v>359</v>
      </c>
      <c r="G38" s="15"/>
      <c r="H38" s="15" t="s">
        <v>540</v>
      </c>
      <c r="I38" s="15" t="s">
        <v>56</v>
      </c>
      <c r="J38" s="16">
        <v>2475.67</v>
      </c>
      <c r="K38" s="17">
        <v>1</v>
      </c>
      <c r="L38" s="16">
        <f t="shared" si="1"/>
        <v>2475.67</v>
      </c>
      <c r="M38" s="8"/>
      <c r="N38" s="8"/>
      <c r="O38" s="8"/>
      <c r="P38" s="8">
        <f t="shared" si="3"/>
        <v>0</v>
      </c>
      <c r="Q38" s="8"/>
      <c r="R38" s="8"/>
      <c r="S38" s="8"/>
      <c r="T38" s="8"/>
      <c r="U38" s="16">
        <f t="shared" ref="U38:U101" si="7">IF(T38&lt;&gt;0,J38*$Q$228,)</f>
        <v>0</v>
      </c>
      <c r="V38" s="16">
        <f t="shared" ref="V38:V101" si="8">U38*K38</f>
        <v>0</v>
      </c>
      <c r="W38" s="16">
        <f t="shared" ref="W38:W101" si="9">X38*ROUNDDOWN(T38,6)</f>
        <v>0</v>
      </c>
      <c r="X38" s="17">
        <f t="shared" ref="X38:X101" si="10">K38</f>
        <v>1</v>
      </c>
      <c r="Y38" s="24"/>
    </row>
    <row r="39" spans="1:25" ht="38.25" x14ac:dyDescent="0.2">
      <c r="A39" s="23"/>
      <c r="B39" s="15" t="s">
        <v>55</v>
      </c>
      <c r="C39" s="15">
        <v>22</v>
      </c>
      <c r="D39" s="15">
        <v>294705</v>
      </c>
      <c r="E39" s="15" t="s">
        <v>360</v>
      </c>
      <c r="F39" s="15" t="s">
        <v>360</v>
      </c>
      <c r="G39" s="15"/>
      <c r="H39" s="15" t="s">
        <v>540</v>
      </c>
      <c r="I39" s="15" t="s">
        <v>106</v>
      </c>
      <c r="J39" s="16">
        <v>273.39999999999998</v>
      </c>
      <c r="K39" s="17">
        <v>45</v>
      </c>
      <c r="L39" s="16">
        <f t="shared" si="1"/>
        <v>12302.999999999998</v>
      </c>
      <c r="M39" s="8"/>
      <c r="N39" s="8"/>
      <c r="O39" s="8"/>
      <c r="P39" s="8">
        <f t="shared" si="3"/>
        <v>0</v>
      </c>
      <c r="Q39" s="8"/>
      <c r="R39" s="8"/>
      <c r="S39" s="8"/>
      <c r="T39" s="8"/>
      <c r="U39" s="16">
        <f t="shared" si="7"/>
        <v>0</v>
      </c>
      <c r="V39" s="16">
        <f t="shared" si="8"/>
        <v>0</v>
      </c>
      <c r="W39" s="16">
        <f t="shared" si="9"/>
        <v>0</v>
      </c>
      <c r="X39" s="17">
        <f t="shared" si="10"/>
        <v>45</v>
      </c>
      <c r="Y39" s="24"/>
    </row>
    <row r="40" spans="1:25" ht="38.25" x14ac:dyDescent="0.2">
      <c r="A40" s="23"/>
      <c r="B40" s="15" t="s">
        <v>55</v>
      </c>
      <c r="C40" s="15">
        <v>23</v>
      </c>
      <c r="D40" s="15">
        <v>294705</v>
      </c>
      <c r="E40" s="15" t="s">
        <v>361</v>
      </c>
      <c r="F40" s="15" t="s">
        <v>361</v>
      </c>
      <c r="G40" s="15"/>
      <c r="H40" s="15" t="s">
        <v>540</v>
      </c>
      <c r="I40" s="15" t="s">
        <v>106</v>
      </c>
      <c r="J40" s="16">
        <v>598.25</v>
      </c>
      <c r="K40" s="17">
        <v>15</v>
      </c>
      <c r="L40" s="16">
        <f t="shared" si="1"/>
        <v>8973.75</v>
      </c>
      <c r="M40" s="8"/>
      <c r="N40" s="8"/>
      <c r="O40" s="8"/>
      <c r="P40" s="8">
        <f t="shared" si="3"/>
        <v>0</v>
      </c>
      <c r="Q40" s="8"/>
      <c r="R40" s="8"/>
      <c r="S40" s="8"/>
      <c r="T40" s="8"/>
      <c r="U40" s="16">
        <f t="shared" si="7"/>
        <v>0</v>
      </c>
      <c r="V40" s="16">
        <f t="shared" si="8"/>
        <v>0</v>
      </c>
      <c r="W40" s="16">
        <f t="shared" si="9"/>
        <v>0</v>
      </c>
      <c r="X40" s="17">
        <f t="shared" si="10"/>
        <v>15</v>
      </c>
      <c r="Y40" s="24"/>
    </row>
    <row r="41" spans="1:25" ht="38.25" x14ac:dyDescent="0.2">
      <c r="A41" s="23"/>
      <c r="B41" s="15" t="s">
        <v>55</v>
      </c>
      <c r="C41" s="15">
        <v>24</v>
      </c>
      <c r="D41" s="15">
        <v>294705</v>
      </c>
      <c r="E41" s="15" t="s">
        <v>362</v>
      </c>
      <c r="F41" s="15" t="s">
        <v>362</v>
      </c>
      <c r="G41" s="15"/>
      <c r="H41" s="15" t="s">
        <v>540</v>
      </c>
      <c r="I41" s="15" t="s">
        <v>106</v>
      </c>
      <c r="J41" s="16">
        <v>1134.6400000000001</v>
      </c>
      <c r="K41" s="17">
        <v>1</v>
      </c>
      <c r="L41" s="16">
        <f t="shared" si="1"/>
        <v>1134.6400000000001</v>
      </c>
      <c r="M41" s="8"/>
      <c r="N41" s="8"/>
      <c r="O41" s="8"/>
      <c r="P41" s="8">
        <f t="shared" si="3"/>
        <v>0</v>
      </c>
      <c r="Q41" s="8"/>
      <c r="R41" s="8"/>
      <c r="S41" s="8"/>
      <c r="T41" s="8"/>
      <c r="U41" s="16">
        <f t="shared" si="7"/>
        <v>0</v>
      </c>
      <c r="V41" s="16">
        <f t="shared" si="8"/>
        <v>0</v>
      </c>
      <c r="W41" s="16">
        <f t="shared" si="9"/>
        <v>0</v>
      </c>
      <c r="X41" s="17">
        <f t="shared" si="10"/>
        <v>1</v>
      </c>
      <c r="Y41" s="24"/>
    </row>
    <row r="42" spans="1:25" ht="38.25" x14ac:dyDescent="0.2">
      <c r="A42" s="23"/>
      <c r="B42" s="15" t="s">
        <v>55</v>
      </c>
      <c r="C42" s="15">
        <v>25</v>
      </c>
      <c r="D42" s="15">
        <v>294705</v>
      </c>
      <c r="E42" s="15" t="s">
        <v>363</v>
      </c>
      <c r="F42" s="15" t="s">
        <v>363</v>
      </c>
      <c r="G42" s="15"/>
      <c r="H42" s="15" t="s">
        <v>540</v>
      </c>
      <c r="I42" s="15" t="s">
        <v>106</v>
      </c>
      <c r="J42" s="16">
        <v>2248.65</v>
      </c>
      <c r="K42" s="17">
        <v>1</v>
      </c>
      <c r="L42" s="16">
        <f t="shared" si="1"/>
        <v>2248.65</v>
      </c>
      <c r="M42" s="8"/>
      <c r="N42" s="8"/>
      <c r="O42" s="8"/>
      <c r="P42" s="8">
        <f t="shared" si="3"/>
        <v>0</v>
      </c>
      <c r="Q42" s="8"/>
      <c r="R42" s="8"/>
      <c r="S42" s="8"/>
      <c r="T42" s="8"/>
      <c r="U42" s="16">
        <f t="shared" si="7"/>
        <v>0</v>
      </c>
      <c r="V42" s="16">
        <f t="shared" si="8"/>
        <v>0</v>
      </c>
      <c r="W42" s="16">
        <f t="shared" si="9"/>
        <v>0</v>
      </c>
      <c r="X42" s="17">
        <f t="shared" si="10"/>
        <v>1</v>
      </c>
      <c r="Y42" s="24"/>
    </row>
    <row r="43" spans="1:25" ht="38.25" x14ac:dyDescent="0.2">
      <c r="A43" s="23"/>
      <c r="B43" s="15" t="s">
        <v>55</v>
      </c>
      <c r="C43" s="15">
        <v>26</v>
      </c>
      <c r="D43" s="15">
        <v>294705</v>
      </c>
      <c r="E43" s="15" t="s">
        <v>364</v>
      </c>
      <c r="F43" s="15" t="s">
        <v>364</v>
      </c>
      <c r="G43" s="15"/>
      <c r="H43" s="15" t="s">
        <v>540</v>
      </c>
      <c r="I43" s="15" t="s">
        <v>106</v>
      </c>
      <c r="J43" s="16">
        <v>21429.87</v>
      </c>
      <c r="K43" s="17">
        <v>1</v>
      </c>
      <c r="L43" s="16">
        <f t="shared" si="1"/>
        <v>21429.87</v>
      </c>
      <c r="M43" s="8"/>
      <c r="N43" s="8"/>
      <c r="O43" s="8"/>
      <c r="P43" s="8">
        <f t="shared" si="3"/>
        <v>0</v>
      </c>
      <c r="Q43" s="8"/>
      <c r="R43" s="8"/>
      <c r="S43" s="8"/>
      <c r="T43" s="8"/>
      <c r="U43" s="16">
        <f t="shared" si="7"/>
        <v>0</v>
      </c>
      <c r="V43" s="16">
        <f t="shared" si="8"/>
        <v>0</v>
      </c>
      <c r="W43" s="16">
        <f t="shared" si="9"/>
        <v>0</v>
      </c>
      <c r="X43" s="17">
        <f t="shared" si="10"/>
        <v>1</v>
      </c>
      <c r="Y43" s="24"/>
    </row>
    <row r="44" spans="1:25" ht="38.25" x14ac:dyDescent="0.2">
      <c r="A44" s="23"/>
      <c r="B44" s="15" t="s">
        <v>55</v>
      </c>
      <c r="C44" s="15">
        <v>27</v>
      </c>
      <c r="D44" s="15">
        <v>294705</v>
      </c>
      <c r="E44" s="15" t="s">
        <v>365</v>
      </c>
      <c r="F44" s="15" t="s">
        <v>365</v>
      </c>
      <c r="G44" s="15"/>
      <c r="H44" s="15" t="s">
        <v>540</v>
      </c>
      <c r="I44" s="15" t="s">
        <v>56</v>
      </c>
      <c r="J44" s="16">
        <v>250.33</v>
      </c>
      <c r="K44" s="17">
        <v>50</v>
      </c>
      <c r="L44" s="16">
        <f t="shared" si="1"/>
        <v>12516.5</v>
      </c>
      <c r="M44" s="8"/>
      <c r="N44" s="8"/>
      <c r="O44" s="8"/>
      <c r="P44" s="8">
        <f t="shared" si="3"/>
        <v>0</v>
      </c>
      <c r="Q44" s="8"/>
      <c r="R44" s="8"/>
      <c r="S44" s="8"/>
      <c r="T44" s="8"/>
      <c r="U44" s="16">
        <f t="shared" si="7"/>
        <v>0</v>
      </c>
      <c r="V44" s="16">
        <f t="shared" si="8"/>
        <v>0</v>
      </c>
      <c r="W44" s="16">
        <f t="shared" si="9"/>
        <v>0</v>
      </c>
      <c r="X44" s="17">
        <f t="shared" si="10"/>
        <v>50</v>
      </c>
      <c r="Y44" s="24"/>
    </row>
    <row r="45" spans="1:25" ht="38.25" x14ac:dyDescent="0.2">
      <c r="A45" s="23"/>
      <c r="B45" s="15" t="s">
        <v>55</v>
      </c>
      <c r="C45" s="15">
        <v>28</v>
      </c>
      <c r="D45" s="15">
        <v>294705</v>
      </c>
      <c r="E45" s="15" t="s">
        <v>366</v>
      </c>
      <c r="F45" s="15" t="s">
        <v>366</v>
      </c>
      <c r="G45" s="15"/>
      <c r="H45" s="15" t="s">
        <v>540</v>
      </c>
      <c r="I45" s="15" t="s">
        <v>56</v>
      </c>
      <c r="J45" s="16">
        <v>269.22000000000003</v>
      </c>
      <c r="K45" s="17">
        <v>50</v>
      </c>
      <c r="L45" s="16">
        <f t="shared" si="1"/>
        <v>13461.000000000002</v>
      </c>
      <c r="M45" s="8"/>
      <c r="N45" s="8"/>
      <c r="O45" s="8"/>
      <c r="P45" s="8">
        <f t="shared" si="3"/>
        <v>0</v>
      </c>
      <c r="Q45" s="8"/>
      <c r="R45" s="8"/>
      <c r="S45" s="8"/>
      <c r="T45" s="8"/>
      <c r="U45" s="16">
        <f t="shared" si="7"/>
        <v>0</v>
      </c>
      <c r="V45" s="16">
        <f t="shared" si="8"/>
        <v>0</v>
      </c>
      <c r="W45" s="16">
        <f t="shared" si="9"/>
        <v>0</v>
      </c>
      <c r="X45" s="17">
        <f t="shared" si="10"/>
        <v>50</v>
      </c>
      <c r="Y45" s="24"/>
    </row>
    <row r="46" spans="1:25" ht="38.25" x14ac:dyDescent="0.2">
      <c r="A46" s="23"/>
      <c r="B46" s="15" t="s">
        <v>55</v>
      </c>
      <c r="C46" s="15">
        <v>29</v>
      </c>
      <c r="D46" s="15">
        <v>294705</v>
      </c>
      <c r="E46" s="15" t="s">
        <v>367</v>
      </c>
      <c r="F46" s="15" t="s">
        <v>367</v>
      </c>
      <c r="G46" s="15"/>
      <c r="H46" s="15" t="s">
        <v>540</v>
      </c>
      <c r="I46" s="15" t="s">
        <v>106</v>
      </c>
      <c r="J46" s="16">
        <v>32.42</v>
      </c>
      <c r="K46" s="17">
        <v>300</v>
      </c>
      <c r="L46" s="16">
        <f t="shared" si="1"/>
        <v>9726</v>
      </c>
      <c r="M46" s="8"/>
      <c r="N46" s="8"/>
      <c r="O46" s="8"/>
      <c r="P46" s="8">
        <f t="shared" si="3"/>
        <v>0</v>
      </c>
      <c r="Q46" s="8"/>
      <c r="R46" s="8"/>
      <c r="S46" s="8"/>
      <c r="T46" s="8"/>
      <c r="U46" s="16">
        <f t="shared" si="7"/>
        <v>0</v>
      </c>
      <c r="V46" s="16">
        <f t="shared" si="8"/>
        <v>0</v>
      </c>
      <c r="W46" s="16">
        <f t="shared" si="9"/>
        <v>0</v>
      </c>
      <c r="X46" s="17">
        <f t="shared" si="10"/>
        <v>300</v>
      </c>
      <c r="Y46" s="24"/>
    </row>
    <row r="47" spans="1:25" ht="38.25" x14ac:dyDescent="0.2">
      <c r="A47" s="23"/>
      <c r="B47" s="15" t="s">
        <v>55</v>
      </c>
      <c r="C47" s="15">
        <v>30</v>
      </c>
      <c r="D47" s="15">
        <v>294705</v>
      </c>
      <c r="E47" s="15" t="s">
        <v>368</v>
      </c>
      <c r="F47" s="15" t="s">
        <v>368</v>
      </c>
      <c r="G47" s="15"/>
      <c r="H47" s="15" t="s">
        <v>541</v>
      </c>
      <c r="I47" s="15" t="s">
        <v>106</v>
      </c>
      <c r="J47" s="16">
        <v>23.34</v>
      </c>
      <c r="K47" s="17">
        <v>168</v>
      </c>
      <c r="L47" s="16">
        <f t="shared" si="1"/>
        <v>3921.12</v>
      </c>
      <c r="M47" s="8"/>
      <c r="N47" s="8"/>
      <c r="O47" s="8"/>
      <c r="P47" s="8">
        <f t="shared" si="3"/>
        <v>0</v>
      </c>
      <c r="Q47" s="8"/>
      <c r="R47" s="8"/>
      <c r="S47" s="8"/>
      <c r="T47" s="8"/>
      <c r="U47" s="16">
        <f t="shared" si="7"/>
        <v>0</v>
      </c>
      <c r="V47" s="16">
        <f t="shared" si="8"/>
        <v>0</v>
      </c>
      <c r="W47" s="16">
        <f t="shared" si="9"/>
        <v>0</v>
      </c>
      <c r="X47" s="17">
        <f t="shared" si="10"/>
        <v>168</v>
      </c>
      <c r="Y47" s="24"/>
    </row>
    <row r="48" spans="1:25" ht="38.25" x14ac:dyDescent="0.2">
      <c r="A48" s="23"/>
      <c r="B48" s="15" t="s">
        <v>55</v>
      </c>
      <c r="C48" s="15">
        <v>31</v>
      </c>
      <c r="D48" s="15">
        <v>294705</v>
      </c>
      <c r="E48" s="15" t="s">
        <v>369</v>
      </c>
      <c r="F48" s="15" t="s">
        <v>369</v>
      </c>
      <c r="G48" s="15"/>
      <c r="H48" s="15" t="s">
        <v>541</v>
      </c>
      <c r="I48" s="15" t="s">
        <v>106</v>
      </c>
      <c r="J48" s="16">
        <v>37.520000000000003</v>
      </c>
      <c r="K48" s="17">
        <v>48</v>
      </c>
      <c r="L48" s="16">
        <f t="shared" si="1"/>
        <v>1800.96</v>
      </c>
      <c r="M48" s="8"/>
      <c r="N48" s="8"/>
      <c r="O48" s="8"/>
      <c r="P48" s="8">
        <f t="shared" si="3"/>
        <v>0</v>
      </c>
      <c r="Q48" s="8"/>
      <c r="R48" s="8"/>
      <c r="S48" s="8"/>
      <c r="T48" s="8"/>
      <c r="U48" s="16">
        <f t="shared" si="7"/>
        <v>0</v>
      </c>
      <c r="V48" s="16">
        <f t="shared" si="8"/>
        <v>0</v>
      </c>
      <c r="W48" s="16">
        <f t="shared" si="9"/>
        <v>0</v>
      </c>
      <c r="X48" s="17">
        <f t="shared" si="10"/>
        <v>48</v>
      </c>
      <c r="Y48" s="24"/>
    </row>
    <row r="49" spans="1:25" ht="38.25" x14ac:dyDescent="0.2">
      <c r="A49" s="23"/>
      <c r="B49" s="15" t="s">
        <v>55</v>
      </c>
      <c r="C49" s="15">
        <v>32</v>
      </c>
      <c r="D49" s="15">
        <v>294705</v>
      </c>
      <c r="E49" s="15" t="s">
        <v>370</v>
      </c>
      <c r="F49" s="15" t="s">
        <v>370</v>
      </c>
      <c r="G49" s="15"/>
      <c r="H49" s="15" t="s">
        <v>541</v>
      </c>
      <c r="I49" s="15" t="s">
        <v>106</v>
      </c>
      <c r="J49" s="16">
        <v>52.94</v>
      </c>
      <c r="K49" s="17">
        <v>48</v>
      </c>
      <c r="L49" s="16">
        <f t="shared" si="1"/>
        <v>2541.12</v>
      </c>
      <c r="M49" s="8"/>
      <c r="N49" s="8"/>
      <c r="O49" s="8"/>
      <c r="P49" s="8">
        <f t="shared" si="3"/>
        <v>0</v>
      </c>
      <c r="Q49" s="8"/>
      <c r="R49" s="8"/>
      <c r="S49" s="8"/>
      <c r="T49" s="8"/>
      <c r="U49" s="16">
        <f t="shared" si="7"/>
        <v>0</v>
      </c>
      <c r="V49" s="16">
        <f t="shared" si="8"/>
        <v>0</v>
      </c>
      <c r="W49" s="16">
        <f t="shared" si="9"/>
        <v>0</v>
      </c>
      <c r="X49" s="17">
        <f t="shared" si="10"/>
        <v>48</v>
      </c>
      <c r="Y49" s="24"/>
    </row>
    <row r="50" spans="1:25" ht="38.25" x14ac:dyDescent="0.2">
      <c r="A50" s="23"/>
      <c r="B50" s="15" t="s">
        <v>55</v>
      </c>
      <c r="C50" s="15">
        <v>33</v>
      </c>
      <c r="D50" s="15">
        <v>294705</v>
      </c>
      <c r="E50" s="15" t="s">
        <v>371</v>
      </c>
      <c r="F50" s="15" t="s">
        <v>371</v>
      </c>
      <c r="G50" s="15"/>
      <c r="H50" s="15" t="s">
        <v>541</v>
      </c>
      <c r="I50" s="15" t="s">
        <v>106</v>
      </c>
      <c r="J50" s="16">
        <v>83.55</v>
      </c>
      <c r="K50" s="17">
        <v>48</v>
      </c>
      <c r="L50" s="16">
        <f t="shared" si="1"/>
        <v>4010.3999999999996</v>
      </c>
      <c r="M50" s="8"/>
      <c r="N50" s="8"/>
      <c r="O50" s="8"/>
      <c r="P50" s="8">
        <f t="shared" si="3"/>
        <v>0</v>
      </c>
      <c r="Q50" s="8"/>
      <c r="R50" s="8"/>
      <c r="S50" s="8"/>
      <c r="T50" s="8"/>
      <c r="U50" s="16">
        <f t="shared" si="7"/>
        <v>0</v>
      </c>
      <c r="V50" s="16">
        <f t="shared" si="8"/>
        <v>0</v>
      </c>
      <c r="W50" s="16">
        <f t="shared" si="9"/>
        <v>0</v>
      </c>
      <c r="X50" s="17">
        <f t="shared" si="10"/>
        <v>48</v>
      </c>
      <c r="Y50" s="24"/>
    </row>
    <row r="51" spans="1:25" ht="38.25" x14ac:dyDescent="0.2">
      <c r="A51" s="23"/>
      <c r="B51" s="15" t="s">
        <v>55</v>
      </c>
      <c r="C51" s="15">
        <v>34</v>
      </c>
      <c r="D51" s="15">
        <v>294705</v>
      </c>
      <c r="E51" s="15" t="s">
        <v>372</v>
      </c>
      <c r="F51" s="15" t="s">
        <v>372</v>
      </c>
      <c r="G51" s="15"/>
      <c r="H51" s="15" t="s">
        <v>541</v>
      </c>
      <c r="I51" s="15" t="s">
        <v>106</v>
      </c>
      <c r="J51" s="16">
        <v>140.94999999999999</v>
      </c>
      <c r="K51" s="17">
        <v>48</v>
      </c>
      <c r="L51" s="16">
        <f t="shared" si="1"/>
        <v>6765.5999999999995</v>
      </c>
      <c r="M51" s="8"/>
      <c r="N51" s="8"/>
      <c r="O51" s="8"/>
      <c r="P51" s="8">
        <f t="shared" si="3"/>
        <v>0</v>
      </c>
      <c r="Q51" s="8"/>
      <c r="R51" s="8"/>
      <c r="S51" s="8"/>
      <c r="T51" s="8"/>
      <c r="U51" s="16">
        <f t="shared" si="7"/>
        <v>0</v>
      </c>
      <c r="V51" s="16">
        <f t="shared" si="8"/>
        <v>0</v>
      </c>
      <c r="W51" s="16">
        <f t="shared" si="9"/>
        <v>0</v>
      </c>
      <c r="X51" s="17">
        <f t="shared" si="10"/>
        <v>48</v>
      </c>
      <c r="Y51" s="24"/>
    </row>
    <row r="52" spans="1:25" ht="38.25" x14ac:dyDescent="0.2">
      <c r="A52" s="23"/>
      <c r="B52" s="15" t="s">
        <v>55</v>
      </c>
      <c r="C52" s="15">
        <v>35</v>
      </c>
      <c r="D52" s="15">
        <v>294705</v>
      </c>
      <c r="E52" s="15" t="s">
        <v>373</v>
      </c>
      <c r="F52" s="15" t="s">
        <v>373</v>
      </c>
      <c r="G52" s="15"/>
      <c r="H52" s="15" t="s">
        <v>541</v>
      </c>
      <c r="I52" s="15" t="s">
        <v>106</v>
      </c>
      <c r="J52" s="16">
        <v>49.22</v>
      </c>
      <c r="K52" s="17">
        <v>50</v>
      </c>
      <c r="L52" s="16">
        <f t="shared" si="1"/>
        <v>2461</v>
      </c>
      <c r="M52" s="8"/>
      <c r="N52" s="8"/>
      <c r="O52" s="8"/>
      <c r="P52" s="8">
        <f t="shared" si="3"/>
        <v>0</v>
      </c>
      <c r="Q52" s="8"/>
      <c r="R52" s="8"/>
      <c r="S52" s="8"/>
      <c r="T52" s="8"/>
      <c r="U52" s="16">
        <f t="shared" si="7"/>
        <v>0</v>
      </c>
      <c r="V52" s="16">
        <f t="shared" si="8"/>
        <v>0</v>
      </c>
      <c r="W52" s="16">
        <f t="shared" si="9"/>
        <v>0</v>
      </c>
      <c r="X52" s="17">
        <f t="shared" si="10"/>
        <v>50</v>
      </c>
      <c r="Y52" s="24"/>
    </row>
    <row r="53" spans="1:25" ht="38.25" x14ac:dyDescent="0.2">
      <c r="A53" s="23"/>
      <c r="B53" s="15" t="s">
        <v>55</v>
      </c>
      <c r="C53" s="15">
        <v>36</v>
      </c>
      <c r="D53" s="15">
        <v>294705</v>
      </c>
      <c r="E53" s="15" t="s">
        <v>374</v>
      </c>
      <c r="F53" s="15" t="s">
        <v>374</v>
      </c>
      <c r="G53" s="15"/>
      <c r="H53" s="15" t="s">
        <v>541</v>
      </c>
      <c r="I53" s="15" t="s">
        <v>106</v>
      </c>
      <c r="J53" s="16">
        <v>18.32</v>
      </c>
      <c r="K53" s="17">
        <v>250</v>
      </c>
      <c r="L53" s="16">
        <f t="shared" si="1"/>
        <v>4580</v>
      </c>
      <c r="M53" s="8"/>
      <c r="N53" s="8"/>
      <c r="O53" s="8"/>
      <c r="P53" s="8">
        <f t="shared" si="3"/>
        <v>0</v>
      </c>
      <c r="Q53" s="8"/>
      <c r="R53" s="8"/>
      <c r="S53" s="8"/>
      <c r="T53" s="8"/>
      <c r="U53" s="16">
        <f t="shared" si="7"/>
        <v>0</v>
      </c>
      <c r="V53" s="16">
        <f t="shared" si="8"/>
        <v>0</v>
      </c>
      <c r="W53" s="16">
        <f t="shared" si="9"/>
        <v>0</v>
      </c>
      <c r="X53" s="17">
        <f t="shared" si="10"/>
        <v>250</v>
      </c>
      <c r="Y53" s="24"/>
    </row>
    <row r="54" spans="1:25" ht="38.25" x14ac:dyDescent="0.2">
      <c r="A54" s="23"/>
      <c r="B54" s="15" t="s">
        <v>55</v>
      </c>
      <c r="C54" s="15">
        <v>37</v>
      </c>
      <c r="D54" s="15">
        <v>294705</v>
      </c>
      <c r="E54" s="15" t="s">
        <v>375</v>
      </c>
      <c r="F54" s="15" t="s">
        <v>375</v>
      </c>
      <c r="G54" s="15"/>
      <c r="H54" s="15" t="s">
        <v>540</v>
      </c>
      <c r="I54" s="15" t="s">
        <v>56</v>
      </c>
      <c r="J54" s="16">
        <v>66.28</v>
      </c>
      <c r="K54" s="17">
        <v>30</v>
      </c>
      <c r="L54" s="16">
        <f t="shared" si="1"/>
        <v>1988.4</v>
      </c>
      <c r="M54" s="8"/>
      <c r="N54" s="8"/>
      <c r="O54" s="8"/>
      <c r="P54" s="8">
        <f t="shared" si="3"/>
        <v>0</v>
      </c>
      <c r="Q54" s="8"/>
      <c r="R54" s="8"/>
      <c r="S54" s="8"/>
      <c r="T54" s="8"/>
      <c r="U54" s="16">
        <f t="shared" si="7"/>
        <v>0</v>
      </c>
      <c r="V54" s="16">
        <f t="shared" si="8"/>
        <v>0</v>
      </c>
      <c r="W54" s="16">
        <f t="shared" si="9"/>
        <v>0</v>
      </c>
      <c r="X54" s="17">
        <f t="shared" si="10"/>
        <v>30</v>
      </c>
      <c r="Y54" s="24"/>
    </row>
    <row r="55" spans="1:25" ht="38.25" x14ac:dyDescent="0.2">
      <c r="A55" s="23"/>
      <c r="B55" s="15" t="s">
        <v>55</v>
      </c>
      <c r="C55" s="15">
        <v>38</v>
      </c>
      <c r="D55" s="15">
        <v>294705</v>
      </c>
      <c r="E55" s="15" t="s">
        <v>376</v>
      </c>
      <c r="F55" s="15" t="s">
        <v>376</v>
      </c>
      <c r="G55" s="15"/>
      <c r="H55" s="15" t="s">
        <v>540</v>
      </c>
      <c r="I55" s="15" t="s">
        <v>106</v>
      </c>
      <c r="J55" s="16">
        <v>38.33</v>
      </c>
      <c r="K55" s="17">
        <v>30</v>
      </c>
      <c r="L55" s="16">
        <f t="shared" si="1"/>
        <v>1149.8999999999999</v>
      </c>
      <c r="M55" s="8"/>
      <c r="N55" s="8"/>
      <c r="O55" s="8"/>
      <c r="P55" s="8">
        <f t="shared" si="3"/>
        <v>0</v>
      </c>
      <c r="Q55" s="8"/>
      <c r="R55" s="8"/>
      <c r="S55" s="8"/>
      <c r="T55" s="8"/>
      <c r="U55" s="16">
        <f t="shared" si="7"/>
        <v>0</v>
      </c>
      <c r="V55" s="16">
        <f t="shared" si="8"/>
        <v>0</v>
      </c>
      <c r="W55" s="16">
        <f t="shared" si="9"/>
        <v>0</v>
      </c>
      <c r="X55" s="17">
        <f t="shared" si="10"/>
        <v>30</v>
      </c>
      <c r="Y55" s="24"/>
    </row>
    <row r="56" spans="1:25" ht="38.25" x14ac:dyDescent="0.2">
      <c r="A56" s="23"/>
      <c r="B56" s="15" t="s">
        <v>55</v>
      </c>
      <c r="C56" s="15">
        <v>39</v>
      </c>
      <c r="D56" s="15">
        <v>294705</v>
      </c>
      <c r="E56" s="15" t="s">
        <v>377</v>
      </c>
      <c r="F56" s="15" t="s">
        <v>377</v>
      </c>
      <c r="G56" s="15"/>
      <c r="H56" s="15" t="s">
        <v>540</v>
      </c>
      <c r="I56" s="15" t="s">
        <v>106</v>
      </c>
      <c r="J56" s="16">
        <v>112.93</v>
      </c>
      <c r="K56" s="17">
        <v>30</v>
      </c>
      <c r="L56" s="16">
        <f t="shared" si="1"/>
        <v>3387.9</v>
      </c>
      <c r="M56" s="8"/>
      <c r="N56" s="8"/>
      <c r="O56" s="8"/>
      <c r="P56" s="8">
        <f t="shared" si="3"/>
        <v>0</v>
      </c>
      <c r="Q56" s="8"/>
      <c r="R56" s="8"/>
      <c r="S56" s="8"/>
      <c r="T56" s="8"/>
      <c r="U56" s="16">
        <f t="shared" si="7"/>
        <v>0</v>
      </c>
      <c r="V56" s="16">
        <f t="shared" si="8"/>
        <v>0</v>
      </c>
      <c r="W56" s="16">
        <f t="shared" si="9"/>
        <v>0</v>
      </c>
      <c r="X56" s="17">
        <f t="shared" si="10"/>
        <v>30</v>
      </c>
      <c r="Y56" s="24"/>
    </row>
    <row r="57" spans="1:25" ht="38.25" x14ac:dyDescent="0.2">
      <c r="A57" s="23"/>
      <c r="B57" s="15" t="s">
        <v>55</v>
      </c>
      <c r="C57" s="15">
        <v>40</v>
      </c>
      <c r="D57" s="15">
        <v>294705</v>
      </c>
      <c r="E57" s="15" t="s">
        <v>378</v>
      </c>
      <c r="F57" s="15" t="s">
        <v>378</v>
      </c>
      <c r="G57" s="15"/>
      <c r="H57" s="15" t="s">
        <v>540</v>
      </c>
      <c r="I57" s="15" t="s">
        <v>56</v>
      </c>
      <c r="J57" s="16">
        <v>5.43</v>
      </c>
      <c r="K57" s="17">
        <v>1100</v>
      </c>
      <c r="L57" s="16">
        <f t="shared" si="1"/>
        <v>5973</v>
      </c>
      <c r="M57" s="8"/>
      <c r="N57" s="8"/>
      <c r="O57" s="8"/>
      <c r="P57" s="8">
        <f t="shared" si="3"/>
        <v>0</v>
      </c>
      <c r="Q57" s="8"/>
      <c r="R57" s="8"/>
      <c r="S57" s="8"/>
      <c r="T57" s="8"/>
      <c r="U57" s="16">
        <f t="shared" si="7"/>
        <v>0</v>
      </c>
      <c r="V57" s="16">
        <f t="shared" si="8"/>
        <v>0</v>
      </c>
      <c r="W57" s="16">
        <f t="shared" si="9"/>
        <v>0</v>
      </c>
      <c r="X57" s="17">
        <f t="shared" si="10"/>
        <v>1100</v>
      </c>
      <c r="Y57" s="24"/>
    </row>
    <row r="58" spans="1:25" ht="38.25" x14ac:dyDescent="0.2">
      <c r="A58" s="23"/>
      <c r="B58" s="15" t="s">
        <v>55</v>
      </c>
      <c r="C58" s="15">
        <v>41</v>
      </c>
      <c r="D58" s="15">
        <v>294705</v>
      </c>
      <c r="E58" s="15" t="s">
        <v>379</v>
      </c>
      <c r="F58" s="15" t="s">
        <v>379</v>
      </c>
      <c r="G58" s="15"/>
      <c r="H58" s="15" t="s">
        <v>541</v>
      </c>
      <c r="I58" s="15" t="s">
        <v>56</v>
      </c>
      <c r="J58" s="16">
        <v>140.15</v>
      </c>
      <c r="K58" s="17">
        <v>720</v>
      </c>
      <c r="L58" s="16">
        <f t="shared" si="1"/>
        <v>100908</v>
      </c>
      <c r="M58" s="8"/>
      <c r="N58" s="8"/>
      <c r="O58" s="8"/>
      <c r="P58" s="8">
        <f t="shared" si="3"/>
        <v>0</v>
      </c>
      <c r="Q58" s="8"/>
      <c r="R58" s="8"/>
      <c r="S58" s="8"/>
      <c r="T58" s="8"/>
      <c r="U58" s="16">
        <f t="shared" si="7"/>
        <v>0</v>
      </c>
      <c r="V58" s="16">
        <f t="shared" si="8"/>
        <v>0</v>
      </c>
      <c r="W58" s="16">
        <f t="shared" si="9"/>
        <v>0</v>
      </c>
      <c r="X58" s="17">
        <f t="shared" si="10"/>
        <v>720</v>
      </c>
      <c r="Y58" s="24"/>
    </row>
    <row r="59" spans="1:25" ht="38.25" x14ac:dyDescent="0.2">
      <c r="A59" s="23"/>
      <c r="B59" s="15" t="s">
        <v>55</v>
      </c>
      <c r="C59" s="15">
        <v>42</v>
      </c>
      <c r="D59" s="15">
        <v>294705</v>
      </c>
      <c r="E59" s="15" t="s">
        <v>380</v>
      </c>
      <c r="F59" s="15" t="s">
        <v>380</v>
      </c>
      <c r="G59" s="15"/>
      <c r="H59" s="15" t="s">
        <v>540</v>
      </c>
      <c r="I59" s="15" t="s">
        <v>56</v>
      </c>
      <c r="J59" s="16">
        <v>17</v>
      </c>
      <c r="K59" s="17">
        <v>50</v>
      </c>
      <c r="L59" s="16">
        <f t="shared" si="1"/>
        <v>850</v>
      </c>
      <c r="M59" s="8"/>
      <c r="N59" s="8"/>
      <c r="O59" s="8"/>
      <c r="P59" s="8">
        <f t="shared" si="3"/>
        <v>0</v>
      </c>
      <c r="Q59" s="8"/>
      <c r="R59" s="8"/>
      <c r="S59" s="8"/>
      <c r="T59" s="8"/>
      <c r="U59" s="16">
        <f t="shared" si="7"/>
        <v>0</v>
      </c>
      <c r="V59" s="16">
        <f t="shared" si="8"/>
        <v>0</v>
      </c>
      <c r="W59" s="16">
        <f t="shared" si="9"/>
        <v>0</v>
      </c>
      <c r="X59" s="17">
        <f t="shared" si="10"/>
        <v>50</v>
      </c>
      <c r="Y59" s="24"/>
    </row>
    <row r="60" spans="1:25" ht="38.25" x14ac:dyDescent="0.2">
      <c r="A60" s="23"/>
      <c r="B60" s="15" t="s">
        <v>55</v>
      </c>
      <c r="C60" s="15">
        <v>43</v>
      </c>
      <c r="D60" s="15">
        <v>294705</v>
      </c>
      <c r="E60" s="15" t="s">
        <v>381</v>
      </c>
      <c r="F60" s="15" t="s">
        <v>381</v>
      </c>
      <c r="G60" s="15"/>
      <c r="H60" s="15" t="s">
        <v>540</v>
      </c>
      <c r="I60" s="15" t="s">
        <v>56</v>
      </c>
      <c r="J60" s="16">
        <v>17.45</v>
      </c>
      <c r="K60" s="17">
        <v>20</v>
      </c>
      <c r="L60" s="16">
        <f t="shared" si="1"/>
        <v>349</v>
      </c>
      <c r="M60" s="8"/>
      <c r="N60" s="8"/>
      <c r="O60" s="8"/>
      <c r="P60" s="8">
        <f t="shared" si="3"/>
        <v>0</v>
      </c>
      <c r="Q60" s="8"/>
      <c r="R60" s="8"/>
      <c r="S60" s="8"/>
      <c r="T60" s="8"/>
      <c r="U60" s="16">
        <f t="shared" si="7"/>
        <v>0</v>
      </c>
      <c r="V60" s="16">
        <f t="shared" si="8"/>
        <v>0</v>
      </c>
      <c r="W60" s="16">
        <f t="shared" si="9"/>
        <v>0</v>
      </c>
      <c r="X60" s="17">
        <f t="shared" si="10"/>
        <v>20</v>
      </c>
      <c r="Y60" s="24"/>
    </row>
    <row r="61" spans="1:25" ht="38.25" x14ac:dyDescent="0.2">
      <c r="A61" s="23"/>
      <c r="B61" s="15" t="s">
        <v>55</v>
      </c>
      <c r="C61" s="15">
        <v>44</v>
      </c>
      <c r="D61" s="15">
        <v>294705</v>
      </c>
      <c r="E61" s="15" t="s">
        <v>382</v>
      </c>
      <c r="F61" s="15" t="s">
        <v>382</v>
      </c>
      <c r="G61" s="15"/>
      <c r="H61" s="15" t="s">
        <v>540</v>
      </c>
      <c r="I61" s="15" t="s">
        <v>106</v>
      </c>
      <c r="J61" s="16">
        <v>26.29</v>
      </c>
      <c r="K61" s="17">
        <v>500</v>
      </c>
      <c r="L61" s="16">
        <f t="shared" si="1"/>
        <v>13145</v>
      </c>
      <c r="M61" s="8"/>
      <c r="N61" s="8"/>
      <c r="O61" s="8"/>
      <c r="P61" s="8">
        <f t="shared" si="3"/>
        <v>0</v>
      </c>
      <c r="Q61" s="8"/>
      <c r="R61" s="8"/>
      <c r="S61" s="8"/>
      <c r="T61" s="8"/>
      <c r="U61" s="16">
        <f t="shared" si="7"/>
        <v>0</v>
      </c>
      <c r="V61" s="16">
        <f t="shared" si="8"/>
        <v>0</v>
      </c>
      <c r="W61" s="16">
        <f t="shared" si="9"/>
        <v>0</v>
      </c>
      <c r="X61" s="17">
        <f t="shared" si="10"/>
        <v>500</v>
      </c>
      <c r="Y61" s="24"/>
    </row>
    <row r="62" spans="1:25" ht="38.25" x14ac:dyDescent="0.2">
      <c r="A62" s="23"/>
      <c r="B62" s="15" t="s">
        <v>55</v>
      </c>
      <c r="C62" s="15">
        <v>45</v>
      </c>
      <c r="D62" s="15">
        <v>294705</v>
      </c>
      <c r="E62" s="15" t="s">
        <v>383</v>
      </c>
      <c r="F62" s="15" t="s">
        <v>383</v>
      </c>
      <c r="G62" s="15"/>
      <c r="H62" s="15" t="s">
        <v>540</v>
      </c>
      <c r="I62" s="15" t="s">
        <v>106</v>
      </c>
      <c r="J62" s="16">
        <v>83.98</v>
      </c>
      <c r="K62" s="17">
        <v>110</v>
      </c>
      <c r="L62" s="16">
        <f t="shared" si="1"/>
        <v>9237.8000000000011</v>
      </c>
      <c r="M62" s="8"/>
      <c r="N62" s="8"/>
      <c r="O62" s="8"/>
      <c r="P62" s="8">
        <f t="shared" si="3"/>
        <v>0</v>
      </c>
      <c r="Q62" s="8"/>
      <c r="R62" s="8"/>
      <c r="S62" s="8"/>
      <c r="T62" s="8"/>
      <c r="U62" s="16">
        <f t="shared" si="7"/>
        <v>0</v>
      </c>
      <c r="V62" s="16">
        <f t="shared" si="8"/>
        <v>0</v>
      </c>
      <c r="W62" s="16">
        <f t="shared" si="9"/>
        <v>0</v>
      </c>
      <c r="X62" s="17">
        <f t="shared" si="10"/>
        <v>110</v>
      </c>
      <c r="Y62" s="24"/>
    </row>
    <row r="63" spans="1:25" ht="38.25" x14ac:dyDescent="0.2">
      <c r="A63" s="23"/>
      <c r="B63" s="15" t="s">
        <v>55</v>
      </c>
      <c r="C63" s="15">
        <v>46</v>
      </c>
      <c r="D63" s="15">
        <v>294705</v>
      </c>
      <c r="E63" s="15" t="s">
        <v>384</v>
      </c>
      <c r="F63" s="15" t="s">
        <v>384</v>
      </c>
      <c r="G63" s="15"/>
      <c r="H63" s="15" t="s">
        <v>540</v>
      </c>
      <c r="I63" s="15" t="s">
        <v>56</v>
      </c>
      <c r="J63" s="16">
        <v>89.63</v>
      </c>
      <c r="K63" s="17">
        <v>20</v>
      </c>
      <c r="L63" s="16">
        <f t="shared" si="1"/>
        <v>1792.6</v>
      </c>
      <c r="M63" s="8"/>
      <c r="N63" s="8"/>
      <c r="O63" s="8"/>
      <c r="P63" s="8">
        <f t="shared" si="3"/>
        <v>0</v>
      </c>
      <c r="Q63" s="8"/>
      <c r="R63" s="8"/>
      <c r="S63" s="8"/>
      <c r="T63" s="8"/>
      <c r="U63" s="16">
        <f t="shared" si="7"/>
        <v>0</v>
      </c>
      <c r="V63" s="16">
        <f t="shared" si="8"/>
        <v>0</v>
      </c>
      <c r="W63" s="16">
        <f t="shared" si="9"/>
        <v>0</v>
      </c>
      <c r="X63" s="17">
        <f t="shared" si="10"/>
        <v>20</v>
      </c>
      <c r="Y63" s="24"/>
    </row>
    <row r="64" spans="1:25" ht="38.25" x14ac:dyDescent="0.2">
      <c r="A64" s="23"/>
      <c r="B64" s="15" t="s">
        <v>55</v>
      </c>
      <c r="C64" s="15">
        <v>47</v>
      </c>
      <c r="D64" s="15">
        <v>294705</v>
      </c>
      <c r="E64" s="15" t="s">
        <v>385</v>
      </c>
      <c r="F64" s="15" t="s">
        <v>385</v>
      </c>
      <c r="G64" s="15"/>
      <c r="H64" s="15" t="s">
        <v>540</v>
      </c>
      <c r="I64" s="15" t="s">
        <v>56</v>
      </c>
      <c r="J64" s="16">
        <v>157.66</v>
      </c>
      <c r="K64" s="17">
        <v>20</v>
      </c>
      <c r="L64" s="16">
        <f t="shared" si="1"/>
        <v>3153.2</v>
      </c>
      <c r="M64" s="8"/>
      <c r="N64" s="8"/>
      <c r="O64" s="8"/>
      <c r="P64" s="8">
        <f t="shared" si="3"/>
        <v>0</v>
      </c>
      <c r="Q64" s="8"/>
      <c r="R64" s="8"/>
      <c r="S64" s="8"/>
      <c r="T64" s="8"/>
      <c r="U64" s="16">
        <f t="shared" si="7"/>
        <v>0</v>
      </c>
      <c r="V64" s="16">
        <f t="shared" si="8"/>
        <v>0</v>
      </c>
      <c r="W64" s="16">
        <f t="shared" si="9"/>
        <v>0</v>
      </c>
      <c r="X64" s="17">
        <f t="shared" si="10"/>
        <v>20</v>
      </c>
      <c r="Y64" s="24"/>
    </row>
    <row r="65" spans="1:25" ht="38.25" x14ac:dyDescent="0.2">
      <c r="A65" s="23"/>
      <c r="B65" s="15" t="s">
        <v>55</v>
      </c>
      <c r="C65" s="15">
        <v>48</v>
      </c>
      <c r="D65" s="15">
        <v>294705</v>
      </c>
      <c r="E65" s="15" t="s">
        <v>386</v>
      </c>
      <c r="F65" s="15" t="s">
        <v>386</v>
      </c>
      <c r="G65" s="15"/>
      <c r="H65" s="15" t="s">
        <v>541</v>
      </c>
      <c r="I65" s="15" t="s">
        <v>56</v>
      </c>
      <c r="J65" s="16">
        <v>30.2</v>
      </c>
      <c r="K65" s="17">
        <v>25</v>
      </c>
      <c r="L65" s="16">
        <f t="shared" si="1"/>
        <v>755</v>
      </c>
      <c r="M65" s="8"/>
      <c r="N65" s="8"/>
      <c r="O65" s="8"/>
      <c r="P65" s="8">
        <f t="shared" si="3"/>
        <v>0</v>
      </c>
      <c r="Q65" s="8"/>
      <c r="R65" s="8"/>
      <c r="S65" s="8"/>
      <c r="T65" s="8"/>
      <c r="U65" s="16">
        <f t="shared" si="7"/>
        <v>0</v>
      </c>
      <c r="V65" s="16">
        <f t="shared" si="8"/>
        <v>0</v>
      </c>
      <c r="W65" s="16">
        <f t="shared" si="9"/>
        <v>0</v>
      </c>
      <c r="X65" s="17">
        <f t="shared" si="10"/>
        <v>25</v>
      </c>
      <c r="Y65" s="24"/>
    </row>
    <row r="66" spans="1:25" ht="38.25" x14ac:dyDescent="0.2">
      <c r="A66" s="23"/>
      <c r="B66" s="15" t="s">
        <v>55</v>
      </c>
      <c r="C66" s="15">
        <v>49</v>
      </c>
      <c r="D66" s="15">
        <v>294705</v>
      </c>
      <c r="E66" s="15" t="s">
        <v>387</v>
      </c>
      <c r="F66" s="15" t="s">
        <v>387</v>
      </c>
      <c r="G66" s="15"/>
      <c r="H66" s="15" t="s">
        <v>541</v>
      </c>
      <c r="I66" s="15" t="s">
        <v>106</v>
      </c>
      <c r="J66" s="16">
        <v>40.869999999999997</v>
      </c>
      <c r="K66" s="17">
        <v>49</v>
      </c>
      <c r="L66" s="16">
        <f t="shared" si="1"/>
        <v>2002.6299999999999</v>
      </c>
      <c r="M66" s="8"/>
      <c r="N66" s="8"/>
      <c r="O66" s="8"/>
      <c r="P66" s="8">
        <f t="shared" si="3"/>
        <v>0</v>
      </c>
      <c r="Q66" s="8"/>
      <c r="R66" s="8"/>
      <c r="S66" s="8"/>
      <c r="T66" s="8"/>
      <c r="U66" s="16">
        <f t="shared" si="7"/>
        <v>0</v>
      </c>
      <c r="V66" s="16">
        <f t="shared" si="8"/>
        <v>0</v>
      </c>
      <c r="W66" s="16">
        <f t="shared" si="9"/>
        <v>0</v>
      </c>
      <c r="X66" s="17">
        <f t="shared" si="10"/>
        <v>49</v>
      </c>
      <c r="Y66" s="24"/>
    </row>
    <row r="67" spans="1:25" ht="38.25" x14ac:dyDescent="0.2">
      <c r="A67" s="23"/>
      <c r="B67" s="15" t="s">
        <v>55</v>
      </c>
      <c r="C67" s="15">
        <v>50</v>
      </c>
      <c r="D67" s="15">
        <v>294705</v>
      </c>
      <c r="E67" s="15" t="s">
        <v>388</v>
      </c>
      <c r="F67" s="15" t="s">
        <v>388</v>
      </c>
      <c r="G67" s="15"/>
      <c r="H67" s="15" t="s">
        <v>541</v>
      </c>
      <c r="I67" s="15" t="s">
        <v>106</v>
      </c>
      <c r="J67" s="16">
        <v>32.869999999999997</v>
      </c>
      <c r="K67" s="17">
        <v>1</v>
      </c>
      <c r="L67" s="16">
        <f t="shared" si="1"/>
        <v>32.869999999999997</v>
      </c>
      <c r="M67" s="8"/>
      <c r="N67" s="8"/>
      <c r="O67" s="8"/>
      <c r="P67" s="8">
        <f t="shared" si="3"/>
        <v>0</v>
      </c>
      <c r="Q67" s="8"/>
      <c r="R67" s="8"/>
      <c r="S67" s="8"/>
      <c r="T67" s="8"/>
      <c r="U67" s="16">
        <f t="shared" si="7"/>
        <v>0</v>
      </c>
      <c r="V67" s="16">
        <f t="shared" si="8"/>
        <v>0</v>
      </c>
      <c r="W67" s="16">
        <f t="shared" si="9"/>
        <v>0</v>
      </c>
      <c r="X67" s="17">
        <f t="shared" si="10"/>
        <v>1</v>
      </c>
      <c r="Y67" s="24"/>
    </row>
    <row r="68" spans="1:25" ht="38.25" x14ac:dyDescent="0.2">
      <c r="A68" s="23"/>
      <c r="B68" s="15" t="s">
        <v>55</v>
      </c>
      <c r="C68" s="15">
        <v>51</v>
      </c>
      <c r="D68" s="15">
        <v>294705</v>
      </c>
      <c r="E68" s="15" t="s">
        <v>389</v>
      </c>
      <c r="F68" s="15" t="s">
        <v>389</v>
      </c>
      <c r="G68" s="15"/>
      <c r="H68" s="15" t="s">
        <v>540</v>
      </c>
      <c r="I68" s="15" t="s">
        <v>56</v>
      </c>
      <c r="J68" s="16">
        <v>2.5499999999999998</v>
      </c>
      <c r="K68" s="17">
        <v>2400</v>
      </c>
      <c r="L68" s="16">
        <f t="shared" si="1"/>
        <v>6120</v>
      </c>
      <c r="M68" s="8"/>
      <c r="N68" s="8"/>
      <c r="O68" s="8"/>
      <c r="P68" s="8">
        <f t="shared" si="3"/>
        <v>0</v>
      </c>
      <c r="Q68" s="8"/>
      <c r="R68" s="8"/>
      <c r="S68" s="8"/>
      <c r="T68" s="8"/>
      <c r="U68" s="16">
        <f t="shared" si="7"/>
        <v>0</v>
      </c>
      <c r="V68" s="16">
        <f t="shared" si="8"/>
        <v>0</v>
      </c>
      <c r="W68" s="16">
        <f t="shared" si="9"/>
        <v>0</v>
      </c>
      <c r="X68" s="17">
        <f t="shared" si="10"/>
        <v>2400</v>
      </c>
      <c r="Y68" s="24"/>
    </row>
    <row r="69" spans="1:25" ht="38.25" x14ac:dyDescent="0.2">
      <c r="A69" s="23"/>
      <c r="B69" s="15" t="s">
        <v>55</v>
      </c>
      <c r="C69" s="15">
        <v>52</v>
      </c>
      <c r="D69" s="15">
        <v>294705</v>
      </c>
      <c r="E69" s="15" t="s">
        <v>390</v>
      </c>
      <c r="F69" s="15" t="s">
        <v>390</v>
      </c>
      <c r="G69" s="15"/>
      <c r="H69" s="15" t="s">
        <v>540</v>
      </c>
      <c r="I69" s="15" t="s">
        <v>56</v>
      </c>
      <c r="J69" s="16">
        <v>2</v>
      </c>
      <c r="K69" s="17">
        <v>6000</v>
      </c>
      <c r="L69" s="16">
        <f t="shared" si="1"/>
        <v>12000</v>
      </c>
      <c r="M69" s="8"/>
      <c r="N69" s="8"/>
      <c r="O69" s="8"/>
      <c r="P69" s="8">
        <f t="shared" si="3"/>
        <v>0</v>
      </c>
      <c r="Q69" s="8"/>
      <c r="R69" s="8"/>
      <c r="S69" s="8"/>
      <c r="T69" s="8"/>
      <c r="U69" s="16">
        <f t="shared" si="7"/>
        <v>0</v>
      </c>
      <c r="V69" s="16">
        <f t="shared" si="8"/>
        <v>0</v>
      </c>
      <c r="W69" s="16">
        <f t="shared" si="9"/>
        <v>0</v>
      </c>
      <c r="X69" s="17">
        <f t="shared" si="10"/>
        <v>6000</v>
      </c>
      <c r="Y69" s="24"/>
    </row>
    <row r="70" spans="1:25" ht="38.25" x14ac:dyDescent="0.2">
      <c r="A70" s="23"/>
      <c r="B70" s="15" t="s">
        <v>55</v>
      </c>
      <c r="C70" s="15">
        <v>53</v>
      </c>
      <c r="D70" s="15">
        <v>294705</v>
      </c>
      <c r="E70" s="15" t="s">
        <v>391</v>
      </c>
      <c r="F70" s="15" t="s">
        <v>391</v>
      </c>
      <c r="G70" s="15"/>
      <c r="H70" s="15" t="s">
        <v>540</v>
      </c>
      <c r="I70" s="15" t="s">
        <v>56</v>
      </c>
      <c r="J70" s="16">
        <v>2.77</v>
      </c>
      <c r="K70" s="17">
        <v>4000</v>
      </c>
      <c r="L70" s="16">
        <f t="shared" si="1"/>
        <v>11080</v>
      </c>
      <c r="M70" s="8"/>
      <c r="N70" s="8"/>
      <c r="O70" s="8"/>
      <c r="P70" s="8">
        <f t="shared" si="3"/>
        <v>0</v>
      </c>
      <c r="Q70" s="8"/>
      <c r="R70" s="8"/>
      <c r="S70" s="8"/>
      <c r="T70" s="8"/>
      <c r="U70" s="16">
        <f t="shared" si="7"/>
        <v>0</v>
      </c>
      <c r="V70" s="16">
        <f t="shared" si="8"/>
        <v>0</v>
      </c>
      <c r="W70" s="16">
        <f t="shared" si="9"/>
        <v>0</v>
      </c>
      <c r="X70" s="17">
        <f t="shared" si="10"/>
        <v>4000</v>
      </c>
      <c r="Y70" s="24"/>
    </row>
    <row r="71" spans="1:25" ht="38.25" x14ac:dyDescent="0.2">
      <c r="A71" s="23"/>
      <c r="B71" s="15" t="s">
        <v>55</v>
      </c>
      <c r="C71" s="15">
        <v>54</v>
      </c>
      <c r="D71" s="15">
        <v>294705</v>
      </c>
      <c r="E71" s="15" t="s">
        <v>392</v>
      </c>
      <c r="F71" s="15" t="s">
        <v>392</v>
      </c>
      <c r="G71" s="15"/>
      <c r="H71" s="15" t="s">
        <v>540</v>
      </c>
      <c r="I71" s="15" t="s">
        <v>56</v>
      </c>
      <c r="J71" s="16">
        <v>6.45</v>
      </c>
      <c r="K71" s="17">
        <v>8000</v>
      </c>
      <c r="L71" s="16">
        <f t="shared" si="1"/>
        <v>51600</v>
      </c>
      <c r="M71" s="8"/>
      <c r="N71" s="8"/>
      <c r="O71" s="8"/>
      <c r="P71" s="8">
        <f t="shared" si="3"/>
        <v>0</v>
      </c>
      <c r="Q71" s="8"/>
      <c r="R71" s="8"/>
      <c r="S71" s="8"/>
      <c r="T71" s="8"/>
      <c r="U71" s="16">
        <f t="shared" si="7"/>
        <v>0</v>
      </c>
      <c r="V71" s="16">
        <f t="shared" si="8"/>
        <v>0</v>
      </c>
      <c r="W71" s="16">
        <f t="shared" si="9"/>
        <v>0</v>
      </c>
      <c r="X71" s="17">
        <f t="shared" si="10"/>
        <v>8000</v>
      </c>
      <c r="Y71" s="24"/>
    </row>
    <row r="72" spans="1:25" ht="38.25" x14ac:dyDescent="0.2">
      <c r="A72" s="23"/>
      <c r="B72" s="15" t="s">
        <v>55</v>
      </c>
      <c r="C72" s="15">
        <v>55</v>
      </c>
      <c r="D72" s="15">
        <v>294705</v>
      </c>
      <c r="E72" s="15" t="s">
        <v>393</v>
      </c>
      <c r="F72" s="15" t="s">
        <v>393</v>
      </c>
      <c r="G72" s="15"/>
      <c r="H72" s="15" t="s">
        <v>540</v>
      </c>
      <c r="I72" s="15" t="s">
        <v>56</v>
      </c>
      <c r="J72" s="16">
        <v>4.17</v>
      </c>
      <c r="K72" s="17">
        <v>20000</v>
      </c>
      <c r="L72" s="16">
        <f t="shared" si="1"/>
        <v>83400</v>
      </c>
      <c r="M72" s="8"/>
      <c r="N72" s="8"/>
      <c r="O72" s="8"/>
      <c r="P72" s="8">
        <f t="shared" si="3"/>
        <v>0</v>
      </c>
      <c r="Q72" s="8"/>
      <c r="R72" s="8"/>
      <c r="S72" s="8"/>
      <c r="T72" s="8"/>
      <c r="U72" s="16">
        <f t="shared" si="7"/>
        <v>0</v>
      </c>
      <c r="V72" s="16">
        <f t="shared" si="8"/>
        <v>0</v>
      </c>
      <c r="W72" s="16">
        <f t="shared" si="9"/>
        <v>0</v>
      </c>
      <c r="X72" s="17">
        <f t="shared" si="10"/>
        <v>20000</v>
      </c>
      <c r="Y72" s="24"/>
    </row>
    <row r="73" spans="1:25" ht="38.25" x14ac:dyDescent="0.2">
      <c r="A73" s="23"/>
      <c r="B73" s="15" t="s">
        <v>55</v>
      </c>
      <c r="C73" s="15">
        <v>56</v>
      </c>
      <c r="D73" s="15">
        <v>294705</v>
      </c>
      <c r="E73" s="15" t="s">
        <v>394</v>
      </c>
      <c r="F73" s="15" t="s">
        <v>394</v>
      </c>
      <c r="G73" s="15"/>
      <c r="H73" s="15" t="s">
        <v>540</v>
      </c>
      <c r="I73" s="15" t="s">
        <v>56</v>
      </c>
      <c r="J73" s="16">
        <v>125.12</v>
      </c>
      <c r="K73" s="17">
        <v>10</v>
      </c>
      <c r="L73" s="16">
        <f t="shared" si="1"/>
        <v>1251.2</v>
      </c>
      <c r="M73" s="8"/>
      <c r="N73" s="8"/>
      <c r="O73" s="8"/>
      <c r="P73" s="8">
        <f t="shared" si="3"/>
        <v>0</v>
      </c>
      <c r="Q73" s="8"/>
      <c r="R73" s="8"/>
      <c r="S73" s="8"/>
      <c r="T73" s="8"/>
      <c r="U73" s="16">
        <f t="shared" si="7"/>
        <v>0</v>
      </c>
      <c r="V73" s="16">
        <f t="shared" si="8"/>
        <v>0</v>
      </c>
      <c r="W73" s="16">
        <f t="shared" si="9"/>
        <v>0</v>
      </c>
      <c r="X73" s="17">
        <f t="shared" si="10"/>
        <v>10</v>
      </c>
      <c r="Y73" s="24"/>
    </row>
    <row r="74" spans="1:25" ht="38.25" x14ac:dyDescent="0.2">
      <c r="A74" s="23"/>
      <c r="B74" s="15" t="s">
        <v>55</v>
      </c>
      <c r="C74" s="15">
        <v>57</v>
      </c>
      <c r="D74" s="15">
        <v>294705</v>
      </c>
      <c r="E74" s="15" t="s">
        <v>395</v>
      </c>
      <c r="F74" s="15" t="s">
        <v>395</v>
      </c>
      <c r="G74" s="15"/>
      <c r="H74" s="15" t="s">
        <v>540</v>
      </c>
      <c r="I74" s="15" t="s">
        <v>56</v>
      </c>
      <c r="J74" s="16">
        <v>232.02</v>
      </c>
      <c r="K74" s="17">
        <v>5</v>
      </c>
      <c r="L74" s="16">
        <f t="shared" si="1"/>
        <v>1160.1000000000001</v>
      </c>
      <c r="M74" s="8"/>
      <c r="N74" s="8"/>
      <c r="O74" s="8"/>
      <c r="P74" s="8">
        <f t="shared" si="3"/>
        <v>0</v>
      </c>
      <c r="Q74" s="8"/>
      <c r="R74" s="8"/>
      <c r="S74" s="8"/>
      <c r="T74" s="8"/>
      <c r="U74" s="16">
        <f t="shared" si="7"/>
        <v>0</v>
      </c>
      <c r="V74" s="16">
        <f t="shared" si="8"/>
        <v>0</v>
      </c>
      <c r="W74" s="16">
        <f t="shared" si="9"/>
        <v>0</v>
      </c>
      <c r="X74" s="17">
        <f t="shared" si="10"/>
        <v>5</v>
      </c>
      <c r="Y74" s="24"/>
    </row>
    <row r="75" spans="1:25" ht="38.25" x14ac:dyDescent="0.2">
      <c r="A75" s="23"/>
      <c r="B75" s="15" t="s">
        <v>55</v>
      </c>
      <c r="C75" s="15">
        <v>58</v>
      </c>
      <c r="D75" s="15">
        <v>294705</v>
      </c>
      <c r="E75" s="15" t="s">
        <v>396</v>
      </c>
      <c r="F75" s="15" t="s">
        <v>396</v>
      </c>
      <c r="G75" s="15"/>
      <c r="H75" s="15" t="s">
        <v>540</v>
      </c>
      <c r="I75" s="15" t="s">
        <v>106</v>
      </c>
      <c r="J75" s="16">
        <v>84.77</v>
      </c>
      <c r="K75" s="17">
        <v>10</v>
      </c>
      <c r="L75" s="16">
        <f t="shared" si="1"/>
        <v>847.69999999999993</v>
      </c>
      <c r="M75" s="8"/>
      <c r="N75" s="8"/>
      <c r="O75" s="8"/>
      <c r="P75" s="8">
        <f t="shared" si="3"/>
        <v>0</v>
      </c>
      <c r="Q75" s="8"/>
      <c r="R75" s="8"/>
      <c r="S75" s="8"/>
      <c r="T75" s="8"/>
      <c r="U75" s="16">
        <f t="shared" si="7"/>
        <v>0</v>
      </c>
      <c r="V75" s="16">
        <f t="shared" si="8"/>
        <v>0</v>
      </c>
      <c r="W75" s="16">
        <f t="shared" si="9"/>
        <v>0</v>
      </c>
      <c r="X75" s="17">
        <f t="shared" si="10"/>
        <v>10</v>
      </c>
      <c r="Y75" s="24"/>
    </row>
    <row r="76" spans="1:25" ht="38.25" x14ac:dyDescent="0.2">
      <c r="A76" s="23"/>
      <c r="B76" s="15" t="s">
        <v>55</v>
      </c>
      <c r="C76" s="15">
        <v>59</v>
      </c>
      <c r="D76" s="15">
        <v>294705</v>
      </c>
      <c r="E76" s="15" t="s">
        <v>397</v>
      </c>
      <c r="F76" s="15" t="s">
        <v>397</v>
      </c>
      <c r="G76" s="15"/>
      <c r="H76" s="15" t="s">
        <v>540</v>
      </c>
      <c r="I76" s="15" t="s">
        <v>106</v>
      </c>
      <c r="J76" s="16">
        <v>123.67</v>
      </c>
      <c r="K76" s="17">
        <v>20</v>
      </c>
      <c r="L76" s="16">
        <f t="shared" si="1"/>
        <v>2473.4</v>
      </c>
      <c r="M76" s="8"/>
      <c r="N76" s="8"/>
      <c r="O76" s="8"/>
      <c r="P76" s="8">
        <f t="shared" si="3"/>
        <v>0</v>
      </c>
      <c r="Q76" s="8"/>
      <c r="R76" s="8"/>
      <c r="S76" s="8"/>
      <c r="T76" s="8"/>
      <c r="U76" s="16">
        <f t="shared" si="7"/>
        <v>0</v>
      </c>
      <c r="V76" s="16">
        <f t="shared" si="8"/>
        <v>0</v>
      </c>
      <c r="W76" s="16">
        <f t="shared" si="9"/>
        <v>0</v>
      </c>
      <c r="X76" s="17">
        <f t="shared" si="10"/>
        <v>20</v>
      </c>
      <c r="Y76" s="24"/>
    </row>
    <row r="77" spans="1:25" ht="51" x14ac:dyDescent="0.2">
      <c r="A77" s="23"/>
      <c r="B77" s="15" t="s">
        <v>55</v>
      </c>
      <c r="C77" s="15">
        <v>60</v>
      </c>
      <c r="D77" s="15">
        <v>294705</v>
      </c>
      <c r="E77" s="15" t="s">
        <v>398</v>
      </c>
      <c r="F77" s="15" t="s">
        <v>398</v>
      </c>
      <c r="G77" s="15"/>
      <c r="H77" s="15" t="s">
        <v>540</v>
      </c>
      <c r="I77" s="15" t="s">
        <v>106</v>
      </c>
      <c r="J77" s="16">
        <v>111.2</v>
      </c>
      <c r="K77" s="17">
        <v>50</v>
      </c>
      <c r="L77" s="16">
        <f t="shared" si="1"/>
        <v>5560</v>
      </c>
      <c r="M77" s="8"/>
      <c r="N77" s="8"/>
      <c r="O77" s="8"/>
      <c r="P77" s="8">
        <f t="shared" si="3"/>
        <v>0</v>
      </c>
      <c r="Q77" s="8"/>
      <c r="R77" s="8"/>
      <c r="S77" s="8"/>
      <c r="T77" s="8"/>
      <c r="U77" s="16">
        <f t="shared" si="7"/>
        <v>0</v>
      </c>
      <c r="V77" s="16">
        <f t="shared" si="8"/>
        <v>0</v>
      </c>
      <c r="W77" s="16">
        <f t="shared" si="9"/>
        <v>0</v>
      </c>
      <c r="X77" s="17">
        <f t="shared" si="10"/>
        <v>50</v>
      </c>
      <c r="Y77" s="24"/>
    </row>
    <row r="78" spans="1:25" ht="38.25" x14ac:dyDescent="0.2">
      <c r="A78" s="23"/>
      <c r="B78" s="15" t="s">
        <v>55</v>
      </c>
      <c r="C78" s="15">
        <v>61</v>
      </c>
      <c r="D78" s="15">
        <v>294705</v>
      </c>
      <c r="E78" s="15" t="s">
        <v>546</v>
      </c>
      <c r="F78" s="15" t="s">
        <v>546</v>
      </c>
      <c r="G78" s="15"/>
      <c r="H78" s="15" t="s">
        <v>540</v>
      </c>
      <c r="I78" s="15" t="s">
        <v>106</v>
      </c>
      <c r="J78" s="16">
        <v>18.420000000000002</v>
      </c>
      <c r="K78" s="17">
        <v>166</v>
      </c>
      <c r="L78" s="16">
        <f t="shared" si="1"/>
        <v>3057.7200000000003</v>
      </c>
      <c r="M78" s="8"/>
      <c r="N78" s="8"/>
      <c r="O78" s="8"/>
      <c r="P78" s="8">
        <f t="shared" si="3"/>
        <v>0</v>
      </c>
      <c r="Q78" s="8"/>
      <c r="R78" s="8"/>
      <c r="S78" s="8"/>
      <c r="T78" s="8"/>
      <c r="U78" s="16">
        <f t="shared" si="7"/>
        <v>0</v>
      </c>
      <c r="V78" s="16">
        <f t="shared" si="8"/>
        <v>0</v>
      </c>
      <c r="W78" s="16">
        <f t="shared" si="9"/>
        <v>0</v>
      </c>
      <c r="X78" s="17">
        <f t="shared" si="10"/>
        <v>166</v>
      </c>
      <c r="Y78" s="24"/>
    </row>
    <row r="79" spans="1:25" ht="38.25" x14ac:dyDescent="0.2">
      <c r="A79" s="23"/>
      <c r="B79" s="15" t="s">
        <v>55</v>
      </c>
      <c r="C79" s="15">
        <v>62</v>
      </c>
      <c r="D79" s="15">
        <v>294705</v>
      </c>
      <c r="E79" s="15" t="s">
        <v>399</v>
      </c>
      <c r="F79" s="15" t="s">
        <v>399</v>
      </c>
      <c r="G79" s="15"/>
      <c r="H79" s="15" t="s">
        <v>540</v>
      </c>
      <c r="I79" s="15" t="s">
        <v>56</v>
      </c>
      <c r="J79" s="16">
        <v>72.040000000000006</v>
      </c>
      <c r="K79" s="17">
        <v>10</v>
      </c>
      <c r="L79" s="16">
        <f t="shared" si="1"/>
        <v>720.40000000000009</v>
      </c>
      <c r="M79" s="8"/>
      <c r="N79" s="8"/>
      <c r="O79" s="8"/>
      <c r="P79" s="8">
        <f t="shared" si="3"/>
        <v>0</v>
      </c>
      <c r="Q79" s="8"/>
      <c r="R79" s="8"/>
      <c r="S79" s="8"/>
      <c r="T79" s="8"/>
      <c r="U79" s="16">
        <f t="shared" si="7"/>
        <v>0</v>
      </c>
      <c r="V79" s="16">
        <f t="shared" si="8"/>
        <v>0</v>
      </c>
      <c r="W79" s="16">
        <f t="shared" si="9"/>
        <v>0</v>
      </c>
      <c r="X79" s="17">
        <f t="shared" si="10"/>
        <v>10</v>
      </c>
      <c r="Y79" s="24"/>
    </row>
    <row r="80" spans="1:25" ht="38.25" x14ac:dyDescent="0.2">
      <c r="A80" s="23"/>
      <c r="B80" s="15" t="s">
        <v>55</v>
      </c>
      <c r="C80" s="15">
        <v>63</v>
      </c>
      <c r="D80" s="15">
        <v>294705</v>
      </c>
      <c r="E80" s="15" t="s">
        <v>400</v>
      </c>
      <c r="F80" s="15" t="s">
        <v>400</v>
      </c>
      <c r="G80" s="15"/>
      <c r="H80" s="15" t="s">
        <v>540</v>
      </c>
      <c r="I80" s="15" t="s">
        <v>56</v>
      </c>
      <c r="J80" s="16">
        <v>16.68</v>
      </c>
      <c r="K80" s="17">
        <v>100</v>
      </c>
      <c r="L80" s="16">
        <f t="shared" si="1"/>
        <v>1668</v>
      </c>
      <c r="M80" s="8"/>
      <c r="N80" s="8"/>
      <c r="O80" s="8"/>
      <c r="P80" s="8">
        <f t="shared" si="3"/>
        <v>0</v>
      </c>
      <c r="Q80" s="8"/>
      <c r="R80" s="8"/>
      <c r="S80" s="8"/>
      <c r="T80" s="8"/>
      <c r="U80" s="16">
        <f t="shared" si="7"/>
        <v>0</v>
      </c>
      <c r="V80" s="16">
        <f t="shared" si="8"/>
        <v>0</v>
      </c>
      <c r="W80" s="16">
        <f t="shared" si="9"/>
        <v>0</v>
      </c>
      <c r="X80" s="17">
        <f t="shared" si="10"/>
        <v>100</v>
      </c>
      <c r="Y80" s="24"/>
    </row>
    <row r="81" spans="1:25" ht="38.25" x14ac:dyDescent="0.2">
      <c r="A81" s="23"/>
      <c r="B81" s="15" t="s">
        <v>55</v>
      </c>
      <c r="C81" s="15">
        <v>64</v>
      </c>
      <c r="D81" s="15">
        <v>294705</v>
      </c>
      <c r="E81" s="15" t="s">
        <v>401</v>
      </c>
      <c r="F81" s="15" t="s">
        <v>401</v>
      </c>
      <c r="G81" s="15"/>
      <c r="H81" s="15" t="s">
        <v>540</v>
      </c>
      <c r="I81" s="15" t="s">
        <v>56</v>
      </c>
      <c r="J81" s="16">
        <v>32.32</v>
      </c>
      <c r="K81" s="17">
        <v>50</v>
      </c>
      <c r="L81" s="16">
        <f t="shared" si="1"/>
        <v>1616</v>
      </c>
      <c r="M81" s="8"/>
      <c r="N81" s="8"/>
      <c r="O81" s="8"/>
      <c r="P81" s="8">
        <f t="shared" si="3"/>
        <v>0</v>
      </c>
      <c r="Q81" s="8"/>
      <c r="R81" s="8"/>
      <c r="S81" s="8"/>
      <c r="T81" s="8"/>
      <c r="U81" s="16">
        <f t="shared" si="7"/>
        <v>0</v>
      </c>
      <c r="V81" s="16">
        <f t="shared" si="8"/>
        <v>0</v>
      </c>
      <c r="W81" s="16">
        <f t="shared" si="9"/>
        <v>0</v>
      </c>
      <c r="X81" s="17">
        <f t="shared" si="10"/>
        <v>50</v>
      </c>
      <c r="Y81" s="24"/>
    </row>
    <row r="82" spans="1:25" ht="38.25" x14ac:dyDescent="0.2">
      <c r="A82" s="23"/>
      <c r="B82" s="15" t="s">
        <v>55</v>
      </c>
      <c r="C82" s="15">
        <v>65</v>
      </c>
      <c r="D82" s="15">
        <v>294705</v>
      </c>
      <c r="E82" s="15" t="s">
        <v>402</v>
      </c>
      <c r="F82" s="15" t="s">
        <v>402</v>
      </c>
      <c r="G82" s="15"/>
      <c r="H82" s="15" t="s">
        <v>541</v>
      </c>
      <c r="I82" s="15" t="s">
        <v>106</v>
      </c>
      <c r="J82" s="16">
        <v>414.32</v>
      </c>
      <c r="K82" s="17">
        <v>1</v>
      </c>
      <c r="L82" s="16">
        <f t="shared" si="1"/>
        <v>414.32</v>
      </c>
      <c r="M82" s="8"/>
      <c r="N82" s="8"/>
      <c r="O82" s="8"/>
      <c r="P82" s="8">
        <f t="shared" si="3"/>
        <v>0</v>
      </c>
      <c r="Q82" s="8"/>
      <c r="R82" s="8"/>
      <c r="S82" s="8"/>
      <c r="T82" s="8"/>
      <c r="U82" s="16">
        <f t="shared" si="7"/>
        <v>0</v>
      </c>
      <c r="V82" s="16">
        <f t="shared" si="8"/>
        <v>0</v>
      </c>
      <c r="W82" s="16">
        <f t="shared" si="9"/>
        <v>0</v>
      </c>
      <c r="X82" s="17">
        <f t="shared" si="10"/>
        <v>1</v>
      </c>
      <c r="Y82" s="24"/>
    </row>
    <row r="83" spans="1:25" ht="38.25" x14ac:dyDescent="0.2">
      <c r="A83" s="23"/>
      <c r="B83" s="15" t="s">
        <v>55</v>
      </c>
      <c r="C83" s="15">
        <v>66</v>
      </c>
      <c r="D83" s="15">
        <v>294705</v>
      </c>
      <c r="E83" s="15" t="s">
        <v>403</v>
      </c>
      <c r="F83" s="15" t="s">
        <v>403</v>
      </c>
      <c r="G83" s="15"/>
      <c r="H83" s="15" t="s">
        <v>541</v>
      </c>
      <c r="I83" s="15" t="s">
        <v>106</v>
      </c>
      <c r="J83" s="16">
        <v>573.37</v>
      </c>
      <c r="K83" s="17">
        <v>1</v>
      </c>
      <c r="L83" s="16">
        <f t="shared" ref="L83:L146" si="11">J83*K83</f>
        <v>573.37</v>
      </c>
      <c r="M83" s="8"/>
      <c r="N83" s="8"/>
      <c r="O83" s="8"/>
      <c r="P83" s="8">
        <f t="shared" ref="P83:P146" si="12">IF(OR(Q83="Российская Федерация",Q83="Армения",Q83="Белоруссия",Q83="Беларусь",Q83="Казахстан",Q83="Киргизия",Q83="Кыргызстан",Q83="ДНР",Q83="ЛНР"),1,0)</f>
        <v>0</v>
      </c>
      <c r="Q83" s="8"/>
      <c r="R83" s="8"/>
      <c r="S83" s="8"/>
      <c r="T83" s="8"/>
      <c r="U83" s="16">
        <f t="shared" si="7"/>
        <v>0</v>
      </c>
      <c r="V83" s="16">
        <f t="shared" si="8"/>
        <v>0</v>
      </c>
      <c r="W83" s="16">
        <f t="shared" si="9"/>
        <v>0</v>
      </c>
      <c r="X83" s="17">
        <f t="shared" si="10"/>
        <v>1</v>
      </c>
      <c r="Y83" s="24"/>
    </row>
    <row r="84" spans="1:25" ht="38.25" x14ac:dyDescent="0.2">
      <c r="A84" s="23"/>
      <c r="B84" s="15" t="s">
        <v>55</v>
      </c>
      <c r="C84" s="15">
        <v>67</v>
      </c>
      <c r="D84" s="15">
        <v>294705</v>
      </c>
      <c r="E84" s="15" t="s">
        <v>404</v>
      </c>
      <c r="F84" s="15" t="s">
        <v>404</v>
      </c>
      <c r="G84" s="15"/>
      <c r="H84" s="15" t="s">
        <v>541</v>
      </c>
      <c r="I84" s="15" t="s">
        <v>106</v>
      </c>
      <c r="J84" s="16">
        <v>604.63</v>
      </c>
      <c r="K84" s="17">
        <v>1</v>
      </c>
      <c r="L84" s="16">
        <f t="shared" si="11"/>
        <v>604.63</v>
      </c>
      <c r="M84" s="8"/>
      <c r="N84" s="8"/>
      <c r="O84" s="8"/>
      <c r="P84" s="8">
        <f t="shared" si="12"/>
        <v>0</v>
      </c>
      <c r="Q84" s="8"/>
      <c r="R84" s="8"/>
      <c r="S84" s="8"/>
      <c r="T84" s="8"/>
      <c r="U84" s="16">
        <f t="shared" si="7"/>
        <v>0</v>
      </c>
      <c r="V84" s="16">
        <f t="shared" si="8"/>
        <v>0</v>
      </c>
      <c r="W84" s="16">
        <f t="shared" si="9"/>
        <v>0</v>
      </c>
      <c r="X84" s="17">
        <f t="shared" si="10"/>
        <v>1</v>
      </c>
      <c r="Y84" s="24"/>
    </row>
    <row r="85" spans="1:25" ht="38.25" x14ac:dyDescent="0.2">
      <c r="A85" s="23"/>
      <c r="B85" s="15" t="s">
        <v>55</v>
      </c>
      <c r="C85" s="15">
        <v>68</v>
      </c>
      <c r="D85" s="15">
        <v>294705</v>
      </c>
      <c r="E85" s="15" t="s">
        <v>405</v>
      </c>
      <c r="F85" s="15" t="s">
        <v>405</v>
      </c>
      <c r="G85" s="15"/>
      <c r="H85" s="15" t="s">
        <v>541</v>
      </c>
      <c r="I85" s="15" t="s">
        <v>56</v>
      </c>
      <c r="J85" s="16">
        <v>201.63</v>
      </c>
      <c r="K85" s="17">
        <v>50</v>
      </c>
      <c r="L85" s="16">
        <f t="shared" si="11"/>
        <v>10081.5</v>
      </c>
      <c r="M85" s="8"/>
      <c r="N85" s="8"/>
      <c r="O85" s="8"/>
      <c r="P85" s="8">
        <f t="shared" si="12"/>
        <v>0</v>
      </c>
      <c r="Q85" s="8"/>
      <c r="R85" s="8"/>
      <c r="S85" s="8"/>
      <c r="T85" s="8"/>
      <c r="U85" s="16">
        <f t="shared" si="7"/>
        <v>0</v>
      </c>
      <c r="V85" s="16">
        <f t="shared" si="8"/>
        <v>0</v>
      </c>
      <c r="W85" s="16">
        <f t="shared" si="9"/>
        <v>0</v>
      </c>
      <c r="X85" s="17">
        <f t="shared" si="10"/>
        <v>50</v>
      </c>
      <c r="Y85" s="24"/>
    </row>
    <row r="86" spans="1:25" ht="38.25" x14ac:dyDescent="0.2">
      <c r="A86" s="23"/>
      <c r="B86" s="15" t="s">
        <v>55</v>
      </c>
      <c r="C86" s="15">
        <v>69</v>
      </c>
      <c r="D86" s="15">
        <v>294705</v>
      </c>
      <c r="E86" s="15" t="s">
        <v>406</v>
      </c>
      <c r="F86" s="15" t="s">
        <v>406</v>
      </c>
      <c r="G86" s="15"/>
      <c r="H86" s="15" t="s">
        <v>541</v>
      </c>
      <c r="I86" s="15" t="s">
        <v>106</v>
      </c>
      <c r="J86" s="16">
        <v>271.52999999999997</v>
      </c>
      <c r="K86" s="17">
        <v>2</v>
      </c>
      <c r="L86" s="16">
        <f t="shared" si="11"/>
        <v>543.05999999999995</v>
      </c>
      <c r="M86" s="8"/>
      <c r="N86" s="8"/>
      <c r="O86" s="8"/>
      <c r="P86" s="8">
        <f t="shared" si="12"/>
        <v>0</v>
      </c>
      <c r="Q86" s="8"/>
      <c r="R86" s="8"/>
      <c r="S86" s="8"/>
      <c r="T86" s="8"/>
      <c r="U86" s="16">
        <f t="shared" si="7"/>
        <v>0</v>
      </c>
      <c r="V86" s="16">
        <f t="shared" si="8"/>
        <v>0</v>
      </c>
      <c r="W86" s="16">
        <f t="shared" si="9"/>
        <v>0</v>
      </c>
      <c r="X86" s="17">
        <f t="shared" si="10"/>
        <v>2</v>
      </c>
      <c r="Y86" s="24"/>
    </row>
    <row r="87" spans="1:25" ht="38.25" x14ac:dyDescent="0.2">
      <c r="A87" s="23"/>
      <c r="B87" s="15" t="s">
        <v>55</v>
      </c>
      <c r="C87" s="15">
        <v>70</v>
      </c>
      <c r="D87" s="15">
        <v>294705</v>
      </c>
      <c r="E87" s="15" t="s">
        <v>407</v>
      </c>
      <c r="F87" s="15" t="s">
        <v>407</v>
      </c>
      <c r="G87" s="15"/>
      <c r="H87" s="15" t="s">
        <v>541</v>
      </c>
      <c r="I87" s="15" t="s">
        <v>106</v>
      </c>
      <c r="J87" s="16">
        <v>70.97</v>
      </c>
      <c r="K87" s="17">
        <v>1</v>
      </c>
      <c r="L87" s="16">
        <f t="shared" si="11"/>
        <v>70.97</v>
      </c>
      <c r="M87" s="8"/>
      <c r="N87" s="8"/>
      <c r="O87" s="8"/>
      <c r="P87" s="8">
        <f t="shared" si="12"/>
        <v>0</v>
      </c>
      <c r="Q87" s="8"/>
      <c r="R87" s="8"/>
      <c r="S87" s="8"/>
      <c r="T87" s="8"/>
      <c r="U87" s="16">
        <f t="shared" si="7"/>
        <v>0</v>
      </c>
      <c r="V87" s="16">
        <f t="shared" si="8"/>
        <v>0</v>
      </c>
      <c r="W87" s="16">
        <f t="shared" si="9"/>
        <v>0</v>
      </c>
      <c r="X87" s="17">
        <f t="shared" si="10"/>
        <v>1</v>
      </c>
      <c r="Y87" s="24"/>
    </row>
    <row r="88" spans="1:25" ht="38.25" x14ac:dyDescent="0.2">
      <c r="A88" s="23"/>
      <c r="B88" s="15" t="s">
        <v>55</v>
      </c>
      <c r="C88" s="15">
        <v>71</v>
      </c>
      <c r="D88" s="15">
        <v>294705</v>
      </c>
      <c r="E88" s="15" t="s">
        <v>408</v>
      </c>
      <c r="F88" s="15" t="s">
        <v>408</v>
      </c>
      <c r="G88" s="15"/>
      <c r="H88" s="15" t="s">
        <v>541</v>
      </c>
      <c r="I88" s="15" t="s">
        <v>106</v>
      </c>
      <c r="J88" s="16">
        <v>495.67</v>
      </c>
      <c r="K88" s="17">
        <v>1</v>
      </c>
      <c r="L88" s="16">
        <f t="shared" si="11"/>
        <v>495.67</v>
      </c>
      <c r="M88" s="8"/>
      <c r="N88" s="8"/>
      <c r="O88" s="8"/>
      <c r="P88" s="8">
        <f t="shared" si="12"/>
        <v>0</v>
      </c>
      <c r="Q88" s="8"/>
      <c r="R88" s="8"/>
      <c r="S88" s="8"/>
      <c r="T88" s="8"/>
      <c r="U88" s="16">
        <f t="shared" si="7"/>
        <v>0</v>
      </c>
      <c r="V88" s="16">
        <f t="shared" si="8"/>
        <v>0</v>
      </c>
      <c r="W88" s="16">
        <f t="shared" si="9"/>
        <v>0</v>
      </c>
      <c r="X88" s="17">
        <f t="shared" si="10"/>
        <v>1</v>
      </c>
      <c r="Y88" s="24"/>
    </row>
    <row r="89" spans="1:25" ht="38.25" x14ac:dyDescent="0.2">
      <c r="A89" s="23"/>
      <c r="B89" s="15" t="s">
        <v>55</v>
      </c>
      <c r="C89" s="15">
        <v>72</v>
      </c>
      <c r="D89" s="15">
        <v>294705</v>
      </c>
      <c r="E89" s="15" t="s">
        <v>409</v>
      </c>
      <c r="F89" s="15" t="s">
        <v>409</v>
      </c>
      <c r="G89" s="15"/>
      <c r="H89" s="15" t="s">
        <v>540</v>
      </c>
      <c r="I89" s="15" t="s">
        <v>106</v>
      </c>
      <c r="J89" s="16">
        <v>8.85</v>
      </c>
      <c r="K89" s="17">
        <v>132</v>
      </c>
      <c r="L89" s="16">
        <f t="shared" si="11"/>
        <v>1168.2</v>
      </c>
      <c r="M89" s="8"/>
      <c r="N89" s="8"/>
      <c r="O89" s="8"/>
      <c r="P89" s="8">
        <f t="shared" si="12"/>
        <v>0</v>
      </c>
      <c r="Q89" s="8"/>
      <c r="R89" s="8"/>
      <c r="S89" s="8"/>
      <c r="T89" s="8"/>
      <c r="U89" s="16">
        <f t="shared" si="7"/>
        <v>0</v>
      </c>
      <c r="V89" s="16">
        <f t="shared" si="8"/>
        <v>0</v>
      </c>
      <c r="W89" s="16">
        <f t="shared" si="9"/>
        <v>0</v>
      </c>
      <c r="X89" s="17">
        <f t="shared" si="10"/>
        <v>132</v>
      </c>
      <c r="Y89" s="24"/>
    </row>
    <row r="90" spans="1:25" ht="38.25" x14ac:dyDescent="0.2">
      <c r="A90" s="23"/>
      <c r="B90" s="15" t="s">
        <v>55</v>
      </c>
      <c r="C90" s="15">
        <v>73</v>
      </c>
      <c r="D90" s="15">
        <v>294705</v>
      </c>
      <c r="E90" s="15" t="s">
        <v>410</v>
      </c>
      <c r="F90" s="15" t="s">
        <v>410</v>
      </c>
      <c r="G90" s="15"/>
      <c r="H90" s="15" t="s">
        <v>540</v>
      </c>
      <c r="I90" s="15" t="s">
        <v>106</v>
      </c>
      <c r="J90" s="16">
        <v>14.23</v>
      </c>
      <c r="K90" s="17">
        <v>88</v>
      </c>
      <c r="L90" s="16">
        <f t="shared" si="11"/>
        <v>1252.24</v>
      </c>
      <c r="M90" s="8"/>
      <c r="N90" s="8"/>
      <c r="O90" s="8"/>
      <c r="P90" s="8">
        <f t="shared" si="12"/>
        <v>0</v>
      </c>
      <c r="Q90" s="8"/>
      <c r="R90" s="8"/>
      <c r="S90" s="8"/>
      <c r="T90" s="8"/>
      <c r="U90" s="16">
        <f t="shared" si="7"/>
        <v>0</v>
      </c>
      <c r="V90" s="16">
        <f t="shared" si="8"/>
        <v>0</v>
      </c>
      <c r="W90" s="16">
        <f t="shared" si="9"/>
        <v>0</v>
      </c>
      <c r="X90" s="17">
        <f t="shared" si="10"/>
        <v>88</v>
      </c>
      <c r="Y90" s="24"/>
    </row>
    <row r="91" spans="1:25" ht="38.25" x14ac:dyDescent="0.2">
      <c r="A91" s="23"/>
      <c r="B91" s="15" t="s">
        <v>55</v>
      </c>
      <c r="C91" s="15">
        <v>74</v>
      </c>
      <c r="D91" s="15">
        <v>294705</v>
      </c>
      <c r="E91" s="15" t="s">
        <v>411</v>
      </c>
      <c r="F91" s="15" t="s">
        <v>411</v>
      </c>
      <c r="G91" s="15"/>
      <c r="H91" s="15" t="s">
        <v>540</v>
      </c>
      <c r="I91" s="15" t="s">
        <v>106</v>
      </c>
      <c r="J91" s="16">
        <v>8.82</v>
      </c>
      <c r="K91" s="17">
        <v>264</v>
      </c>
      <c r="L91" s="16">
        <f t="shared" si="11"/>
        <v>2328.48</v>
      </c>
      <c r="M91" s="8"/>
      <c r="N91" s="8"/>
      <c r="O91" s="8"/>
      <c r="P91" s="8">
        <f t="shared" si="12"/>
        <v>0</v>
      </c>
      <c r="Q91" s="8"/>
      <c r="R91" s="8"/>
      <c r="S91" s="8"/>
      <c r="T91" s="8"/>
      <c r="U91" s="16">
        <f t="shared" si="7"/>
        <v>0</v>
      </c>
      <c r="V91" s="16">
        <f t="shared" si="8"/>
        <v>0</v>
      </c>
      <c r="W91" s="16">
        <f t="shared" si="9"/>
        <v>0</v>
      </c>
      <c r="X91" s="17">
        <f t="shared" si="10"/>
        <v>264</v>
      </c>
      <c r="Y91" s="24"/>
    </row>
    <row r="92" spans="1:25" ht="38.25" x14ac:dyDescent="0.2">
      <c r="A92" s="23"/>
      <c r="B92" s="15" t="s">
        <v>55</v>
      </c>
      <c r="C92" s="15">
        <v>75</v>
      </c>
      <c r="D92" s="15">
        <v>294705</v>
      </c>
      <c r="E92" s="15" t="s">
        <v>412</v>
      </c>
      <c r="F92" s="15" t="s">
        <v>412</v>
      </c>
      <c r="G92" s="15"/>
      <c r="H92" s="15" t="s">
        <v>540</v>
      </c>
      <c r="I92" s="15" t="s">
        <v>106</v>
      </c>
      <c r="J92" s="16">
        <v>12.43</v>
      </c>
      <c r="K92" s="17">
        <v>528</v>
      </c>
      <c r="L92" s="16">
        <f t="shared" si="11"/>
        <v>6563.04</v>
      </c>
      <c r="M92" s="8"/>
      <c r="N92" s="8"/>
      <c r="O92" s="8"/>
      <c r="P92" s="8">
        <f t="shared" si="12"/>
        <v>0</v>
      </c>
      <c r="Q92" s="8"/>
      <c r="R92" s="8"/>
      <c r="S92" s="8"/>
      <c r="T92" s="8"/>
      <c r="U92" s="16">
        <f t="shared" si="7"/>
        <v>0</v>
      </c>
      <c r="V92" s="16">
        <f t="shared" si="8"/>
        <v>0</v>
      </c>
      <c r="W92" s="16">
        <f t="shared" si="9"/>
        <v>0</v>
      </c>
      <c r="X92" s="17">
        <f t="shared" si="10"/>
        <v>528</v>
      </c>
      <c r="Y92" s="24"/>
    </row>
    <row r="93" spans="1:25" ht="38.25" x14ac:dyDescent="0.2">
      <c r="A93" s="23"/>
      <c r="B93" s="15" t="s">
        <v>55</v>
      </c>
      <c r="C93" s="15">
        <v>76</v>
      </c>
      <c r="D93" s="15">
        <v>294705</v>
      </c>
      <c r="E93" s="15" t="s">
        <v>413</v>
      </c>
      <c r="F93" s="15" t="s">
        <v>413</v>
      </c>
      <c r="G93" s="15"/>
      <c r="H93" s="15" t="s">
        <v>540</v>
      </c>
      <c r="I93" s="15" t="s">
        <v>106</v>
      </c>
      <c r="J93" s="16">
        <v>268</v>
      </c>
      <c r="K93" s="17">
        <v>10</v>
      </c>
      <c r="L93" s="16">
        <f t="shared" si="11"/>
        <v>2680</v>
      </c>
      <c r="M93" s="8"/>
      <c r="N93" s="8"/>
      <c r="O93" s="8"/>
      <c r="P93" s="8">
        <f t="shared" si="12"/>
        <v>0</v>
      </c>
      <c r="Q93" s="8"/>
      <c r="R93" s="8"/>
      <c r="S93" s="8"/>
      <c r="T93" s="8"/>
      <c r="U93" s="16">
        <f t="shared" si="7"/>
        <v>0</v>
      </c>
      <c r="V93" s="16">
        <f t="shared" si="8"/>
        <v>0</v>
      </c>
      <c r="W93" s="16">
        <f t="shared" si="9"/>
        <v>0</v>
      </c>
      <c r="X93" s="17">
        <f t="shared" si="10"/>
        <v>10</v>
      </c>
      <c r="Y93" s="24"/>
    </row>
    <row r="94" spans="1:25" ht="51" x14ac:dyDescent="0.2">
      <c r="A94" s="23"/>
      <c r="B94" s="15" t="s">
        <v>55</v>
      </c>
      <c r="C94" s="15">
        <v>77</v>
      </c>
      <c r="D94" s="15">
        <v>294705</v>
      </c>
      <c r="E94" s="15" t="s">
        <v>414</v>
      </c>
      <c r="F94" s="15" t="s">
        <v>414</v>
      </c>
      <c r="G94" s="15"/>
      <c r="H94" s="15" t="s">
        <v>540</v>
      </c>
      <c r="I94" s="15" t="s">
        <v>106</v>
      </c>
      <c r="J94" s="16">
        <v>16.059999999999999</v>
      </c>
      <c r="K94" s="17">
        <v>132</v>
      </c>
      <c r="L94" s="16">
        <f t="shared" si="11"/>
        <v>2119.9199999999996</v>
      </c>
      <c r="M94" s="8"/>
      <c r="N94" s="8"/>
      <c r="O94" s="8"/>
      <c r="P94" s="8">
        <f t="shared" si="12"/>
        <v>0</v>
      </c>
      <c r="Q94" s="8"/>
      <c r="R94" s="8"/>
      <c r="S94" s="8"/>
      <c r="T94" s="8"/>
      <c r="U94" s="16">
        <f t="shared" si="7"/>
        <v>0</v>
      </c>
      <c r="V94" s="16">
        <f t="shared" si="8"/>
        <v>0</v>
      </c>
      <c r="W94" s="16">
        <f t="shared" si="9"/>
        <v>0</v>
      </c>
      <c r="X94" s="17">
        <f t="shared" si="10"/>
        <v>132</v>
      </c>
      <c r="Y94" s="24"/>
    </row>
    <row r="95" spans="1:25" ht="51" x14ac:dyDescent="0.2">
      <c r="A95" s="23"/>
      <c r="B95" s="15" t="s">
        <v>55</v>
      </c>
      <c r="C95" s="15">
        <v>78</v>
      </c>
      <c r="D95" s="15">
        <v>294705</v>
      </c>
      <c r="E95" s="15" t="s">
        <v>415</v>
      </c>
      <c r="F95" s="15" t="s">
        <v>415</v>
      </c>
      <c r="G95" s="15"/>
      <c r="H95" s="15" t="s">
        <v>540</v>
      </c>
      <c r="I95" s="15" t="s">
        <v>106</v>
      </c>
      <c r="J95" s="16">
        <v>15.98</v>
      </c>
      <c r="K95" s="17">
        <v>176</v>
      </c>
      <c r="L95" s="16">
        <f t="shared" si="11"/>
        <v>2812.48</v>
      </c>
      <c r="M95" s="8"/>
      <c r="N95" s="8"/>
      <c r="O95" s="8"/>
      <c r="P95" s="8">
        <f t="shared" si="12"/>
        <v>0</v>
      </c>
      <c r="Q95" s="8"/>
      <c r="R95" s="8"/>
      <c r="S95" s="8"/>
      <c r="T95" s="8"/>
      <c r="U95" s="16">
        <f t="shared" si="7"/>
        <v>0</v>
      </c>
      <c r="V95" s="16">
        <f t="shared" si="8"/>
        <v>0</v>
      </c>
      <c r="W95" s="16">
        <f t="shared" si="9"/>
        <v>0</v>
      </c>
      <c r="X95" s="17">
        <f t="shared" si="10"/>
        <v>176</v>
      </c>
      <c r="Y95" s="24"/>
    </row>
    <row r="96" spans="1:25" ht="51" x14ac:dyDescent="0.2">
      <c r="A96" s="23"/>
      <c r="B96" s="15" t="s">
        <v>55</v>
      </c>
      <c r="C96" s="15">
        <v>79</v>
      </c>
      <c r="D96" s="15">
        <v>294705</v>
      </c>
      <c r="E96" s="15" t="s">
        <v>416</v>
      </c>
      <c r="F96" s="15" t="s">
        <v>416</v>
      </c>
      <c r="G96" s="15"/>
      <c r="H96" s="15" t="s">
        <v>543</v>
      </c>
      <c r="I96" s="15" t="s">
        <v>106</v>
      </c>
      <c r="J96" s="16">
        <v>16.059999999999999</v>
      </c>
      <c r="K96" s="17">
        <v>10</v>
      </c>
      <c r="L96" s="16">
        <f t="shared" si="11"/>
        <v>160.6</v>
      </c>
      <c r="M96" s="8"/>
      <c r="N96" s="8"/>
      <c r="O96" s="8"/>
      <c r="P96" s="8">
        <f t="shared" si="12"/>
        <v>0</v>
      </c>
      <c r="Q96" s="8"/>
      <c r="R96" s="8"/>
      <c r="S96" s="8"/>
      <c r="T96" s="8"/>
      <c r="U96" s="16">
        <f t="shared" si="7"/>
        <v>0</v>
      </c>
      <c r="V96" s="16">
        <f t="shared" si="8"/>
        <v>0</v>
      </c>
      <c r="W96" s="16">
        <f t="shared" si="9"/>
        <v>0</v>
      </c>
      <c r="X96" s="17">
        <f t="shared" si="10"/>
        <v>10</v>
      </c>
      <c r="Y96" s="24"/>
    </row>
    <row r="97" spans="1:25" ht="51" x14ac:dyDescent="0.2">
      <c r="A97" s="23"/>
      <c r="B97" s="15" t="s">
        <v>55</v>
      </c>
      <c r="C97" s="15">
        <v>80</v>
      </c>
      <c r="D97" s="15">
        <v>294705</v>
      </c>
      <c r="E97" s="15" t="s">
        <v>417</v>
      </c>
      <c r="F97" s="15" t="s">
        <v>417</v>
      </c>
      <c r="G97" s="15"/>
      <c r="H97" s="15" t="s">
        <v>543</v>
      </c>
      <c r="I97" s="15" t="s">
        <v>106</v>
      </c>
      <c r="J97" s="16">
        <v>15.95</v>
      </c>
      <c r="K97" s="17">
        <v>10</v>
      </c>
      <c r="L97" s="16">
        <f t="shared" si="11"/>
        <v>159.5</v>
      </c>
      <c r="M97" s="8"/>
      <c r="N97" s="8"/>
      <c r="O97" s="8"/>
      <c r="P97" s="8">
        <f t="shared" si="12"/>
        <v>0</v>
      </c>
      <c r="Q97" s="8"/>
      <c r="R97" s="8"/>
      <c r="S97" s="8"/>
      <c r="T97" s="8"/>
      <c r="U97" s="16">
        <f t="shared" si="7"/>
        <v>0</v>
      </c>
      <c r="V97" s="16">
        <f t="shared" si="8"/>
        <v>0</v>
      </c>
      <c r="W97" s="16">
        <f t="shared" si="9"/>
        <v>0</v>
      </c>
      <c r="X97" s="17">
        <f t="shared" si="10"/>
        <v>10</v>
      </c>
      <c r="Y97" s="24"/>
    </row>
    <row r="98" spans="1:25" ht="38.25" x14ac:dyDescent="0.2">
      <c r="A98" s="23"/>
      <c r="B98" s="15" t="s">
        <v>55</v>
      </c>
      <c r="C98" s="15">
        <v>81</v>
      </c>
      <c r="D98" s="15">
        <v>294705</v>
      </c>
      <c r="E98" s="15" t="s">
        <v>418</v>
      </c>
      <c r="F98" s="15" t="s">
        <v>418</v>
      </c>
      <c r="G98" s="15"/>
      <c r="H98" s="15" t="s">
        <v>541</v>
      </c>
      <c r="I98" s="15" t="s">
        <v>106</v>
      </c>
      <c r="J98" s="16">
        <v>82.14</v>
      </c>
      <c r="K98" s="17">
        <v>11</v>
      </c>
      <c r="L98" s="16">
        <f t="shared" si="11"/>
        <v>903.54</v>
      </c>
      <c r="M98" s="8"/>
      <c r="N98" s="8"/>
      <c r="O98" s="8"/>
      <c r="P98" s="8">
        <f t="shared" si="12"/>
        <v>0</v>
      </c>
      <c r="Q98" s="8"/>
      <c r="R98" s="8"/>
      <c r="S98" s="8"/>
      <c r="T98" s="8"/>
      <c r="U98" s="16">
        <f t="shared" si="7"/>
        <v>0</v>
      </c>
      <c r="V98" s="16">
        <f t="shared" si="8"/>
        <v>0</v>
      </c>
      <c r="W98" s="16">
        <f t="shared" si="9"/>
        <v>0</v>
      </c>
      <c r="X98" s="17">
        <f t="shared" si="10"/>
        <v>11</v>
      </c>
      <c r="Y98" s="24"/>
    </row>
    <row r="99" spans="1:25" ht="38.25" x14ac:dyDescent="0.2">
      <c r="A99" s="23"/>
      <c r="B99" s="15" t="s">
        <v>55</v>
      </c>
      <c r="C99" s="15">
        <v>82</v>
      </c>
      <c r="D99" s="15">
        <v>294705</v>
      </c>
      <c r="E99" s="15" t="s">
        <v>419</v>
      </c>
      <c r="F99" s="15" t="s">
        <v>419</v>
      </c>
      <c r="G99" s="15"/>
      <c r="H99" s="15" t="s">
        <v>540</v>
      </c>
      <c r="I99" s="15" t="s">
        <v>106</v>
      </c>
      <c r="J99" s="16">
        <v>268</v>
      </c>
      <c r="K99" s="17">
        <v>5</v>
      </c>
      <c r="L99" s="16">
        <f t="shared" si="11"/>
        <v>1340</v>
      </c>
      <c r="M99" s="8"/>
      <c r="N99" s="8"/>
      <c r="O99" s="8"/>
      <c r="P99" s="8">
        <f t="shared" si="12"/>
        <v>0</v>
      </c>
      <c r="Q99" s="8"/>
      <c r="R99" s="8"/>
      <c r="S99" s="8"/>
      <c r="T99" s="8"/>
      <c r="U99" s="16">
        <f t="shared" si="7"/>
        <v>0</v>
      </c>
      <c r="V99" s="16">
        <f t="shared" si="8"/>
        <v>0</v>
      </c>
      <c r="W99" s="16">
        <f t="shared" si="9"/>
        <v>0</v>
      </c>
      <c r="X99" s="17">
        <f t="shared" si="10"/>
        <v>5</v>
      </c>
      <c r="Y99" s="24"/>
    </row>
    <row r="100" spans="1:25" ht="38.25" x14ac:dyDescent="0.2">
      <c r="A100" s="23"/>
      <c r="B100" s="15" t="s">
        <v>55</v>
      </c>
      <c r="C100" s="15">
        <v>83</v>
      </c>
      <c r="D100" s="15">
        <v>294705</v>
      </c>
      <c r="E100" s="15" t="s">
        <v>420</v>
      </c>
      <c r="F100" s="15" t="s">
        <v>420</v>
      </c>
      <c r="G100" s="15"/>
      <c r="H100" s="15" t="s">
        <v>540</v>
      </c>
      <c r="I100" s="15" t="s">
        <v>106</v>
      </c>
      <c r="J100" s="16">
        <v>137.36000000000001</v>
      </c>
      <c r="K100" s="17">
        <v>5</v>
      </c>
      <c r="L100" s="16">
        <f t="shared" si="11"/>
        <v>686.80000000000007</v>
      </c>
      <c r="M100" s="8"/>
      <c r="N100" s="8"/>
      <c r="O100" s="8"/>
      <c r="P100" s="8">
        <f t="shared" si="12"/>
        <v>0</v>
      </c>
      <c r="Q100" s="8"/>
      <c r="R100" s="8"/>
      <c r="S100" s="8"/>
      <c r="T100" s="8"/>
      <c r="U100" s="16">
        <f t="shared" si="7"/>
        <v>0</v>
      </c>
      <c r="V100" s="16">
        <f t="shared" si="8"/>
        <v>0</v>
      </c>
      <c r="W100" s="16">
        <f t="shared" si="9"/>
        <v>0</v>
      </c>
      <c r="X100" s="17">
        <f t="shared" si="10"/>
        <v>5</v>
      </c>
      <c r="Y100" s="24"/>
    </row>
    <row r="101" spans="1:25" ht="103.5" customHeight="1" x14ac:dyDescent="0.2">
      <c r="A101" s="23"/>
      <c r="B101" s="15" t="s">
        <v>55</v>
      </c>
      <c r="C101" s="15">
        <v>84</v>
      </c>
      <c r="D101" s="15">
        <v>294705</v>
      </c>
      <c r="E101" s="15" t="s">
        <v>547</v>
      </c>
      <c r="F101" s="15" t="s">
        <v>547</v>
      </c>
      <c r="G101" s="15"/>
      <c r="H101" s="15" t="s">
        <v>540</v>
      </c>
      <c r="I101" s="15" t="s">
        <v>106</v>
      </c>
      <c r="J101" s="16">
        <v>437.18</v>
      </c>
      <c r="K101" s="17">
        <v>5</v>
      </c>
      <c r="L101" s="16">
        <f t="shared" si="11"/>
        <v>2185.9</v>
      </c>
      <c r="M101" s="8"/>
      <c r="N101" s="8"/>
      <c r="O101" s="8"/>
      <c r="P101" s="8">
        <f t="shared" si="12"/>
        <v>0</v>
      </c>
      <c r="Q101" s="8"/>
      <c r="R101" s="8"/>
      <c r="S101" s="8"/>
      <c r="T101" s="8"/>
      <c r="U101" s="16">
        <f t="shared" si="7"/>
        <v>0</v>
      </c>
      <c r="V101" s="16">
        <f t="shared" si="8"/>
        <v>0</v>
      </c>
      <c r="W101" s="16">
        <f t="shared" si="9"/>
        <v>0</v>
      </c>
      <c r="X101" s="17">
        <f t="shared" si="10"/>
        <v>5</v>
      </c>
      <c r="Y101" s="24"/>
    </row>
    <row r="102" spans="1:25" ht="38.25" x14ac:dyDescent="0.2">
      <c r="A102" s="23"/>
      <c r="B102" s="15" t="s">
        <v>55</v>
      </c>
      <c r="C102" s="15">
        <v>85</v>
      </c>
      <c r="D102" s="15">
        <v>294705</v>
      </c>
      <c r="E102" s="15" t="s">
        <v>421</v>
      </c>
      <c r="F102" s="15" t="s">
        <v>421</v>
      </c>
      <c r="G102" s="15"/>
      <c r="H102" s="15" t="s">
        <v>540</v>
      </c>
      <c r="I102" s="15" t="s">
        <v>106</v>
      </c>
      <c r="J102" s="16">
        <v>22.34</v>
      </c>
      <c r="K102" s="17">
        <v>5</v>
      </c>
      <c r="L102" s="16">
        <f t="shared" si="11"/>
        <v>111.7</v>
      </c>
      <c r="M102" s="8"/>
      <c r="N102" s="8"/>
      <c r="O102" s="8"/>
      <c r="P102" s="8">
        <f t="shared" si="12"/>
        <v>0</v>
      </c>
      <c r="Q102" s="8"/>
      <c r="R102" s="8"/>
      <c r="S102" s="8"/>
      <c r="T102" s="8"/>
      <c r="U102" s="16">
        <f t="shared" ref="U102:U165" si="13">IF(T102&lt;&gt;0,J102*$Q$228,)</f>
        <v>0</v>
      </c>
      <c r="V102" s="16">
        <f t="shared" ref="V102:V165" si="14">U102*K102</f>
        <v>0</v>
      </c>
      <c r="W102" s="16">
        <f t="shared" ref="W102:W165" si="15">X102*ROUNDDOWN(T102,6)</f>
        <v>0</v>
      </c>
      <c r="X102" s="17">
        <f t="shared" ref="X102:X165" si="16">K102</f>
        <v>5</v>
      </c>
      <c r="Y102" s="24"/>
    </row>
    <row r="103" spans="1:25" ht="38.25" x14ac:dyDescent="0.2">
      <c r="A103" s="23"/>
      <c r="B103" s="15" t="s">
        <v>55</v>
      </c>
      <c r="C103" s="15">
        <v>86</v>
      </c>
      <c r="D103" s="15">
        <v>294705</v>
      </c>
      <c r="E103" s="15" t="s">
        <v>422</v>
      </c>
      <c r="F103" s="15" t="s">
        <v>422</v>
      </c>
      <c r="G103" s="15"/>
      <c r="H103" s="15" t="s">
        <v>541</v>
      </c>
      <c r="I103" s="15" t="s">
        <v>56</v>
      </c>
      <c r="J103" s="16">
        <v>636.92999999999995</v>
      </c>
      <c r="K103" s="17">
        <v>1</v>
      </c>
      <c r="L103" s="16">
        <f t="shared" si="11"/>
        <v>636.92999999999995</v>
      </c>
      <c r="M103" s="8"/>
      <c r="N103" s="8"/>
      <c r="O103" s="8"/>
      <c r="P103" s="8">
        <f t="shared" si="12"/>
        <v>0</v>
      </c>
      <c r="Q103" s="8"/>
      <c r="R103" s="8"/>
      <c r="S103" s="8"/>
      <c r="T103" s="8"/>
      <c r="U103" s="16">
        <f t="shared" si="13"/>
        <v>0</v>
      </c>
      <c r="V103" s="16">
        <f t="shared" si="14"/>
        <v>0</v>
      </c>
      <c r="W103" s="16">
        <f t="shared" si="15"/>
        <v>0</v>
      </c>
      <c r="X103" s="17">
        <f t="shared" si="16"/>
        <v>1</v>
      </c>
      <c r="Y103" s="24"/>
    </row>
    <row r="104" spans="1:25" ht="38.25" x14ac:dyDescent="0.2">
      <c r="A104" s="23"/>
      <c r="B104" s="15" t="s">
        <v>55</v>
      </c>
      <c r="C104" s="15">
        <v>87</v>
      </c>
      <c r="D104" s="15">
        <v>294705</v>
      </c>
      <c r="E104" s="15" t="s">
        <v>423</v>
      </c>
      <c r="F104" s="15" t="s">
        <v>423</v>
      </c>
      <c r="G104" s="15"/>
      <c r="H104" s="15" t="s">
        <v>541</v>
      </c>
      <c r="I104" s="15" t="s">
        <v>106</v>
      </c>
      <c r="J104" s="16">
        <v>1505.28</v>
      </c>
      <c r="K104" s="17">
        <v>1</v>
      </c>
      <c r="L104" s="16">
        <f t="shared" si="11"/>
        <v>1505.28</v>
      </c>
      <c r="M104" s="8"/>
      <c r="N104" s="8"/>
      <c r="O104" s="8"/>
      <c r="P104" s="8">
        <f t="shared" si="12"/>
        <v>0</v>
      </c>
      <c r="Q104" s="8"/>
      <c r="R104" s="8"/>
      <c r="S104" s="8"/>
      <c r="T104" s="8"/>
      <c r="U104" s="16">
        <f t="shared" si="13"/>
        <v>0</v>
      </c>
      <c r="V104" s="16">
        <f t="shared" si="14"/>
        <v>0</v>
      </c>
      <c r="W104" s="16">
        <f t="shared" si="15"/>
        <v>0</v>
      </c>
      <c r="X104" s="17">
        <f t="shared" si="16"/>
        <v>1</v>
      </c>
      <c r="Y104" s="24"/>
    </row>
    <row r="105" spans="1:25" ht="38.25" x14ac:dyDescent="0.2">
      <c r="A105" s="23"/>
      <c r="B105" s="15" t="s">
        <v>55</v>
      </c>
      <c r="C105" s="15">
        <v>88</v>
      </c>
      <c r="D105" s="15">
        <v>294705</v>
      </c>
      <c r="E105" s="15" t="s">
        <v>424</v>
      </c>
      <c r="F105" s="15" t="s">
        <v>424</v>
      </c>
      <c r="G105" s="15"/>
      <c r="H105" s="15" t="s">
        <v>540</v>
      </c>
      <c r="I105" s="15" t="s">
        <v>56</v>
      </c>
      <c r="J105" s="16">
        <v>123.1</v>
      </c>
      <c r="K105" s="17">
        <v>50</v>
      </c>
      <c r="L105" s="16">
        <f t="shared" si="11"/>
        <v>6155</v>
      </c>
      <c r="M105" s="8"/>
      <c r="N105" s="8"/>
      <c r="O105" s="8"/>
      <c r="P105" s="8">
        <f t="shared" si="12"/>
        <v>0</v>
      </c>
      <c r="Q105" s="8"/>
      <c r="R105" s="8"/>
      <c r="S105" s="8"/>
      <c r="T105" s="8"/>
      <c r="U105" s="16">
        <f t="shared" si="13"/>
        <v>0</v>
      </c>
      <c r="V105" s="16">
        <f t="shared" si="14"/>
        <v>0</v>
      </c>
      <c r="W105" s="16">
        <f t="shared" si="15"/>
        <v>0</v>
      </c>
      <c r="X105" s="17">
        <f t="shared" si="16"/>
        <v>50</v>
      </c>
      <c r="Y105" s="24"/>
    </row>
    <row r="106" spans="1:25" ht="38.25" x14ac:dyDescent="0.2">
      <c r="A106" s="23"/>
      <c r="B106" s="15" t="s">
        <v>55</v>
      </c>
      <c r="C106" s="15">
        <v>89</v>
      </c>
      <c r="D106" s="15">
        <v>294705</v>
      </c>
      <c r="E106" s="15" t="s">
        <v>425</v>
      </c>
      <c r="F106" s="15" t="s">
        <v>425</v>
      </c>
      <c r="G106" s="15"/>
      <c r="H106" s="15" t="s">
        <v>540</v>
      </c>
      <c r="I106" s="15" t="s">
        <v>56</v>
      </c>
      <c r="J106" s="16">
        <v>38.5</v>
      </c>
      <c r="K106" s="17">
        <v>50</v>
      </c>
      <c r="L106" s="16">
        <f t="shared" si="11"/>
        <v>1925</v>
      </c>
      <c r="M106" s="8"/>
      <c r="N106" s="8"/>
      <c r="O106" s="8"/>
      <c r="P106" s="8">
        <f t="shared" si="12"/>
        <v>0</v>
      </c>
      <c r="Q106" s="8"/>
      <c r="R106" s="8"/>
      <c r="S106" s="8"/>
      <c r="T106" s="8"/>
      <c r="U106" s="16">
        <f t="shared" si="13"/>
        <v>0</v>
      </c>
      <c r="V106" s="16">
        <f t="shared" si="14"/>
        <v>0</v>
      </c>
      <c r="W106" s="16">
        <f t="shared" si="15"/>
        <v>0</v>
      </c>
      <c r="X106" s="17">
        <f t="shared" si="16"/>
        <v>50</v>
      </c>
      <c r="Y106" s="24"/>
    </row>
    <row r="107" spans="1:25" ht="38.25" x14ac:dyDescent="0.2">
      <c r="A107" s="23"/>
      <c r="B107" s="15" t="s">
        <v>55</v>
      </c>
      <c r="C107" s="15">
        <v>90</v>
      </c>
      <c r="D107" s="15">
        <v>294705</v>
      </c>
      <c r="E107" s="15" t="s">
        <v>426</v>
      </c>
      <c r="F107" s="15" t="s">
        <v>426</v>
      </c>
      <c r="G107" s="15"/>
      <c r="H107" s="15" t="s">
        <v>540</v>
      </c>
      <c r="I107" s="15" t="s">
        <v>106</v>
      </c>
      <c r="J107" s="16">
        <v>19.739999999999998</v>
      </c>
      <c r="K107" s="17">
        <v>162</v>
      </c>
      <c r="L107" s="16">
        <f t="shared" si="11"/>
        <v>3197.8799999999997</v>
      </c>
      <c r="M107" s="8"/>
      <c r="N107" s="8"/>
      <c r="O107" s="8"/>
      <c r="P107" s="8">
        <f t="shared" si="12"/>
        <v>0</v>
      </c>
      <c r="Q107" s="8"/>
      <c r="R107" s="8"/>
      <c r="S107" s="8"/>
      <c r="T107" s="8"/>
      <c r="U107" s="16">
        <f t="shared" si="13"/>
        <v>0</v>
      </c>
      <c r="V107" s="16">
        <f t="shared" si="14"/>
        <v>0</v>
      </c>
      <c r="W107" s="16">
        <f t="shared" si="15"/>
        <v>0</v>
      </c>
      <c r="X107" s="17">
        <f t="shared" si="16"/>
        <v>162</v>
      </c>
      <c r="Y107" s="24"/>
    </row>
    <row r="108" spans="1:25" ht="38.25" x14ac:dyDescent="0.2">
      <c r="A108" s="23"/>
      <c r="B108" s="15" t="s">
        <v>55</v>
      </c>
      <c r="C108" s="15">
        <v>91</v>
      </c>
      <c r="D108" s="15">
        <v>294705</v>
      </c>
      <c r="E108" s="15" t="s">
        <v>427</v>
      </c>
      <c r="F108" s="15" t="s">
        <v>427</v>
      </c>
      <c r="G108" s="15"/>
      <c r="H108" s="15" t="s">
        <v>540</v>
      </c>
      <c r="I108" s="15" t="s">
        <v>106</v>
      </c>
      <c r="J108" s="16">
        <v>51.5</v>
      </c>
      <c r="K108" s="17">
        <v>10</v>
      </c>
      <c r="L108" s="16">
        <f t="shared" si="11"/>
        <v>515</v>
      </c>
      <c r="M108" s="8"/>
      <c r="N108" s="8"/>
      <c r="O108" s="8"/>
      <c r="P108" s="8">
        <f t="shared" si="12"/>
        <v>0</v>
      </c>
      <c r="Q108" s="8"/>
      <c r="R108" s="8"/>
      <c r="S108" s="8"/>
      <c r="T108" s="8"/>
      <c r="U108" s="16">
        <f t="shared" si="13"/>
        <v>0</v>
      </c>
      <c r="V108" s="16">
        <f t="shared" si="14"/>
        <v>0</v>
      </c>
      <c r="W108" s="16">
        <f t="shared" si="15"/>
        <v>0</v>
      </c>
      <c r="X108" s="17">
        <f t="shared" si="16"/>
        <v>10</v>
      </c>
      <c r="Y108" s="24"/>
    </row>
    <row r="109" spans="1:25" ht="38.25" x14ac:dyDescent="0.2">
      <c r="A109" s="23"/>
      <c r="B109" s="15" t="s">
        <v>55</v>
      </c>
      <c r="C109" s="15">
        <v>92</v>
      </c>
      <c r="D109" s="15">
        <v>294705</v>
      </c>
      <c r="E109" s="15" t="s">
        <v>428</v>
      </c>
      <c r="F109" s="15" t="s">
        <v>428</v>
      </c>
      <c r="G109" s="15"/>
      <c r="H109" s="15" t="s">
        <v>540</v>
      </c>
      <c r="I109" s="15" t="s">
        <v>106</v>
      </c>
      <c r="J109" s="16">
        <v>62.41</v>
      </c>
      <c r="K109" s="17">
        <v>66</v>
      </c>
      <c r="L109" s="16">
        <f t="shared" si="11"/>
        <v>4119.0599999999995</v>
      </c>
      <c r="M109" s="8"/>
      <c r="N109" s="8"/>
      <c r="O109" s="8"/>
      <c r="P109" s="8">
        <f t="shared" si="12"/>
        <v>0</v>
      </c>
      <c r="Q109" s="8"/>
      <c r="R109" s="8"/>
      <c r="S109" s="8"/>
      <c r="T109" s="8"/>
      <c r="U109" s="16">
        <f t="shared" si="13"/>
        <v>0</v>
      </c>
      <c r="V109" s="16">
        <f t="shared" si="14"/>
        <v>0</v>
      </c>
      <c r="W109" s="16">
        <f t="shared" si="15"/>
        <v>0</v>
      </c>
      <c r="X109" s="17">
        <f t="shared" si="16"/>
        <v>66</v>
      </c>
      <c r="Y109" s="24"/>
    </row>
    <row r="110" spans="1:25" ht="38.25" x14ac:dyDescent="0.2">
      <c r="A110" s="23"/>
      <c r="B110" s="15" t="s">
        <v>55</v>
      </c>
      <c r="C110" s="15">
        <v>93</v>
      </c>
      <c r="D110" s="15">
        <v>294705</v>
      </c>
      <c r="E110" s="15" t="s">
        <v>429</v>
      </c>
      <c r="F110" s="15" t="s">
        <v>429</v>
      </c>
      <c r="G110" s="15"/>
      <c r="H110" s="15" t="s">
        <v>540</v>
      </c>
      <c r="I110" s="15" t="s">
        <v>106</v>
      </c>
      <c r="J110" s="16">
        <v>96.57</v>
      </c>
      <c r="K110" s="17">
        <v>30</v>
      </c>
      <c r="L110" s="16">
        <f t="shared" si="11"/>
        <v>2897.1</v>
      </c>
      <c r="M110" s="8"/>
      <c r="N110" s="8"/>
      <c r="O110" s="8"/>
      <c r="P110" s="8">
        <f t="shared" si="12"/>
        <v>0</v>
      </c>
      <c r="Q110" s="8"/>
      <c r="R110" s="8"/>
      <c r="S110" s="8"/>
      <c r="T110" s="8"/>
      <c r="U110" s="16">
        <f t="shared" si="13"/>
        <v>0</v>
      </c>
      <c r="V110" s="16">
        <f t="shared" si="14"/>
        <v>0</v>
      </c>
      <c r="W110" s="16">
        <f t="shared" si="15"/>
        <v>0</v>
      </c>
      <c r="X110" s="17">
        <f t="shared" si="16"/>
        <v>30</v>
      </c>
      <c r="Y110" s="24"/>
    </row>
    <row r="111" spans="1:25" ht="38.25" x14ac:dyDescent="0.2">
      <c r="A111" s="23"/>
      <c r="B111" s="15" t="s">
        <v>55</v>
      </c>
      <c r="C111" s="15">
        <v>94</v>
      </c>
      <c r="D111" s="15">
        <v>294705</v>
      </c>
      <c r="E111" s="15" t="s">
        <v>430</v>
      </c>
      <c r="F111" s="15" t="s">
        <v>430</v>
      </c>
      <c r="G111" s="15"/>
      <c r="H111" s="15" t="s">
        <v>540</v>
      </c>
      <c r="I111" s="15" t="s">
        <v>106</v>
      </c>
      <c r="J111" s="16">
        <v>863.1</v>
      </c>
      <c r="K111" s="17">
        <v>10</v>
      </c>
      <c r="L111" s="16">
        <f t="shared" si="11"/>
        <v>8631</v>
      </c>
      <c r="M111" s="8"/>
      <c r="N111" s="8"/>
      <c r="O111" s="8"/>
      <c r="P111" s="8">
        <f t="shared" si="12"/>
        <v>0</v>
      </c>
      <c r="Q111" s="8"/>
      <c r="R111" s="8"/>
      <c r="S111" s="8"/>
      <c r="T111" s="8"/>
      <c r="U111" s="16">
        <f t="shared" si="13"/>
        <v>0</v>
      </c>
      <c r="V111" s="16">
        <f t="shared" si="14"/>
        <v>0</v>
      </c>
      <c r="W111" s="16">
        <f t="shared" si="15"/>
        <v>0</v>
      </c>
      <c r="X111" s="17">
        <f t="shared" si="16"/>
        <v>10</v>
      </c>
      <c r="Y111" s="24"/>
    </row>
    <row r="112" spans="1:25" ht="38.25" x14ac:dyDescent="0.2">
      <c r="A112" s="23"/>
      <c r="B112" s="15" t="s">
        <v>55</v>
      </c>
      <c r="C112" s="15">
        <v>95</v>
      </c>
      <c r="D112" s="15">
        <v>294705</v>
      </c>
      <c r="E112" s="15" t="s">
        <v>431</v>
      </c>
      <c r="F112" s="15" t="s">
        <v>431</v>
      </c>
      <c r="G112" s="15"/>
      <c r="H112" s="15" t="s">
        <v>541</v>
      </c>
      <c r="I112" s="15" t="s">
        <v>106</v>
      </c>
      <c r="J112" s="16">
        <v>537.19000000000005</v>
      </c>
      <c r="K112" s="17">
        <v>2</v>
      </c>
      <c r="L112" s="16">
        <f t="shared" si="11"/>
        <v>1074.3800000000001</v>
      </c>
      <c r="M112" s="8"/>
      <c r="N112" s="8"/>
      <c r="O112" s="8"/>
      <c r="P112" s="8">
        <f t="shared" si="12"/>
        <v>0</v>
      </c>
      <c r="Q112" s="8"/>
      <c r="R112" s="8"/>
      <c r="S112" s="8"/>
      <c r="T112" s="8"/>
      <c r="U112" s="16">
        <f t="shared" si="13"/>
        <v>0</v>
      </c>
      <c r="V112" s="16">
        <f t="shared" si="14"/>
        <v>0</v>
      </c>
      <c r="W112" s="16">
        <f t="shared" si="15"/>
        <v>0</v>
      </c>
      <c r="X112" s="17">
        <f t="shared" si="16"/>
        <v>2</v>
      </c>
      <c r="Y112" s="24"/>
    </row>
    <row r="113" spans="1:25" ht="38.25" x14ac:dyDescent="0.2">
      <c r="A113" s="23"/>
      <c r="B113" s="15" t="s">
        <v>55</v>
      </c>
      <c r="C113" s="15">
        <v>96</v>
      </c>
      <c r="D113" s="15">
        <v>294705</v>
      </c>
      <c r="E113" s="15" t="s">
        <v>432</v>
      </c>
      <c r="F113" s="15" t="s">
        <v>432</v>
      </c>
      <c r="G113" s="15"/>
      <c r="H113" s="15" t="s">
        <v>541</v>
      </c>
      <c r="I113" s="15" t="s">
        <v>106</v>
      </c>
      <c r="J113" s="16">
        <v>624.13</v>
      </c>
      <c r="K113" s="17">
        <v>2</v>
      </c>
      <c r="L113" s="16">
        <f t="shared" si="11"/>
        <v>1248.26</v>
      </c>
      <c r="M113" s="8"/>
      <c r="N113" s="8"/>
      <c r="O113" s="8"/>
      <c r="P113" s="8">
        <f t="shared" si="12"/>
        <v>0</v>
      </c>
      <c r="Q113" s="8"/>
      <c r="R113" s="8"/>
      <c r="S113" s="8"/>
      <c r="T113" s="8"/>
      <c r="U113" s="16">
        <f t="shared" si="13"/>
        <v>0</v>
      </c>
      <c r="V113" s="16">
        <f t="shared" si="14"/>
        <v>0</v>
      </c>
      <c r="W113" s="16">
        <f t="shared" si="15"/>
        <v>0</v>
      </c>
      <c r="X113" s="17">
        <f t="shared" si="16"/>
        <v>2</v>
      </c>
      <c r="Y113" s="24"/>
    </row>
    <row r="114" spans="1:25" ht="51" x14ac:dyDescent="0.2">
      <c r="A114" s="23"/>
      <c r="B114" s="15" t="s">
        <v>55</v>
      </c>
      <c r="C114" s="15">
        <v>97</v>
      </c>
      <c r="D114" s="15">
        <v>294705</v>
      </c>
      <c r="E114" s="15" t="s">
        <v>433</v>
      </c>
      <c r="F114" s="15" t="s">
        <v>433</v>
      </c>
      <c r="G114" s="15"/>
      <c r="H114" s="15" t="s">
        <v>540</v>
      </c>
      <c r="I114" s="15" t="s">
        <v>56</v>
      </c>
      <c r="J114" s="16">
        <v>62.31</v>
      </c>
      <c r="K114" s="17">
        <v>20</v>
      </c>
      <c r="L114" s="16">
        <f t="shared" si="11"/>
        <v>1246.2</v>
      </c>
      <c r="M114" s="8"/>
      <c r="N114" s="8"/>
      <c r="O114" s="8"/>
      <c r="P114" s="8">
        <f t="shared" si="12"/>
        <v>0</v>
      </c>
      <c r="Q114" s="8"/>
      <c r="R114" s="8"/>
      <c r="S114" s="8"/>
      <c r="T114" s="8"/>
      <c r="U114" s="16">
        <f t="shared" si="13"/>
        <v>0</v>
      </c>
      <c r="V114" s="16">
        <f t="shared" si="14"/>
        <v>0</v>
      </c>
      <c r="W114" s="16">
        <f t="shared" si="15"/>
        <v>0</v>
      </c>
      <c r="X114" s="17">
        <f t="shared" si="16"/>
        <v>20</v>
      </c>
      <c r="Y114" s="24"/>
    </row>
    <row r="115" spans="1:25" ht="38.25" x14ac:dyDescent="0.2">
      <c r="A115" s="23"/>
      <c r="B115" s="15" t="s">
        <v>55</v>
      </c>
      <c r="C115" s="15">
        <v>98</v>
      </c>
      <c r="D115" s="15">
        <v>294705</v>
      </c>
      <c r="E115" s="15" t="s">
        <v>434</v>
      </c>
      <c r="F115" s="15" t="s">
        <v>434</v>
      </c>
      <c r="G115" s="15"/>
      <c r="H115" s="15" t="s">
        <v>540</v>
      </c>
      <c r="I115" s="15" t="s">
        <v>56</v>
      </c>
      <c r="J115" s="16">
        <v>47.15</v>
      </c>
      <c r="K115" s="17">
        <v>20</v>
      </c>
      <c r="L115" s="16">
        <f t="shared" si="11"/>
        <v>943</v>
      </c>
      <c r="M115" s="8"/>
      <c r="N115" s="8"/>
      <c r="O115" s="8"/>
      <c r="P115" s="8">
        <f t="shared" si="12"/>
        <v>0</v>
      </c>
      <c r="Q115" s="8"/>
      <c r="R115" s="8"/>
      <c r="S115" s="8"/>
      <c r="T115" s="8"/>
      <c r="U115" s="16">
        <f t="shared" si="13"/>
        <v>0</v>
      </c>
      <c r="V115" s="16">
        <f t="shared" si="14"/>
        <v>0</v>
      </c>
      <c r="W115" s="16">
        <f t="shared" si="15"/>
        <v>0</v>
      </c>
      <c r="X115" s="17">
        <f t="shared" si="16"/>
        <v>20</v>
      </c>
      <c r="Y115" s="24"/>
    </row>
    <row r="116" spans="1:25" ht="38.25" x14ac:dyDescent="0.2">
      <c r="A116" s="23"/>
      <c r="B116" s="15" t="s">
        <v>55</v>
      </c>
      <c r="C116" s="15">
        <v>99</v>
      </c>
      <c r="D116" s="15">
        <v>294705</v>
      </c>
      <c r="E116" s="15" t="s">
        <v>435</v>
      </c>
      <c r="F116" s="15" t="s">
        <v>435</v>
      </c>
      <c r="G116" s="15"/>
      <c r="H116" s="15" t="s">
        <v>540</v>
      </c>
      <c r="I116" s="15" t="s">
        <v>56</v>
      </c>
      <c r="J116" s="16">
        <v>169.48</v>
      </c>
      <c r="K116" s="17">
        <v>20</v>
      </c>
      <c r="L116" s="16">
        <f t="shared" si="11"/>
        <v>3389.6</v>
      </c>
      <c r="M116" s="8"/>
      <c r="N116" s="8"/>
      <c r="O116" s="8"/>
      <c r="P116" s="8">
        <f t="shared" si="12"/>
        <v>0</v>
      </c>
      <c r="Q116" s="8"/>
      <c r="R116" s="8"/>
      <c r="S116" s="8"/>
      <c r="T116" s="8"/>
      <c r="U116" s="16">
        <f t="shared" si="13"/>
        <v>0</v>
      </c>
      <c r="V116" s="16">
        <f t="shared" si="14"/>
        <v>0</v>
      </c>
      <c r="W116" s="16">
        <f t="shared" si="15"/>
        <v>0</v>
      </c>
      <c r="X116" s="17">
        <f t="shared" si="16"/>
        <v>20</v>
      </c>
      <c r="Y116" s="24"/>
    </row>
    <row r="117" spans="1:25" ht="38.25" x14ac:dyDescent="0.2">
      <c r="A117" s="23"/>
      <c r="B117" s="15" t="s">
        <v>55</v>
      </c>
      <c r="C117" s="15">
        <v>100</v>
      </c>
      <c r="D117" s="15">
        <v>294705</v>
      </c>
      <c r="E117" s="15" t="s">
        <v>436</v>
      </c>
      <c r="F117" s="15" t="s">
        <v>436</v>
      </c>
      <c r="G117" s="15"/>
      <c r="H117" s="15" t="s">
        <v>540</v>
      </c>
      <c r="I117" s="15" t="s">
        <v>56</v>
      </c>
      <c r="J117" s="16">
        <v>152.71</v>
      </c>
      <c r="K117" s="17">
        <v>50</v>
      </c>
      <c r="L117" s="16">
        <f t="shared" si="11"/>
        <v>7635.5</v>
      </c>
      <c r="M117" s="8"/>
      <c r="N117" s="8"/>
      <c r="O117" s="8"/>
      <c r="P117" s="8">
        <f t="shared" si="12"/>
        <v>0</v>
      </c>
      <c r="Q117" s="8"/>
      <c r="R117" s="8"/>
      <c r="S117" s="8"/>
      <c r="T117" s="8"/>
      <c r="U117" s="16">
        <f t="shared" si="13"/>
        <v>0</v>
      </c>
      <c r="V117" s="16">
        <f t="shared" si="14"/>
        <v>0</v>
      </c>
      <c r="W117" s="16">
        <f t="shared" si="15"/>
        <v>0</v>
      </c>
      <c r="X117" s="17">
        <f t="shared" si="16"/>
        <v>50</v>
      </c>
      <c r="Y117" s="24"/>
    </row>
    <row r="118" spans="1:25" ht="38.25" x14ac:dyDescent="0.2">
      <c r="A118" s="23"/>
      <c r="B118" s="15" t="s">
        <v>55</v>
      </c>
      <c r="C118" s="15">
        <v>101</v>
      </c>
      <c r="D118" s="15">
        <v>294705</v>
      </c>
      <c r="E118" s="15" t="s">
        <v>437</v>
      </c>
      <c r="F118" s="15" t="s">
        <v>437</v>
      </c>
      <c r="G118" s="15"/>
      <c r="H118" s="15" t="s">
        <v>540</v>
      </c>
      <c r="I118" s="15" t="s">
        <v>56</v>
      </c>
      <c r="J118" s="16">
        <v>43.66</v>
      </c>
      <c r="K118" s="17">
        <v>143</v>
      </c>
      <c r="L118" s="16">
        <f t="shared" si="11"/>
        <v>6243.3799999999992</v>
      </c>
      <c r="M118" s="8"/>
      <c r="N118" s="8"/>
      <c r="O118" s="8"/>
      <c r="P118" s="8">
        <f t="shared" si="12"/>
        <v>0</v>
      </c>
      <c r="Q118" s="8"/>
      <c r="R118" s="8"/>
      <c r="S118" s="8"/>
      <c r="T118" s="8"/>
      <c r="U118" s="16">
        <f t="shared" si="13"/>
        <v>0</v>
      </c>
      <c r="V118" s="16">
        <f t="shared" si="14"/>
        <v>0</v>
      </c>
      <c r="W118" s="16">
        <f t="shared" si="15"/>
        <v>0</v>
      </c>
      <c r="X118" s="17">
        <f t="shared" si="16"/>
        <v>143</v>
      </c>
      <c r="Y118" s="24"/>
    </row>
    <row r="119" spans="1:25" ht="38.25" x14ac:dyDescent="0.2">
      <c r="A119" s="23"/>
      <c r="B119" s="15" t="s">
        <v>55</v>
      </c>
      <c r="C119" s="15">
        <v>102</v>
      </c>
      <c r="D119" s="15">
        <v>294705</v>
      </c>
      <c r="E119" s="15" t="s">
        <v>438</v>
      </c>
      <c r="F119" s="15" t="s">
        <v>438</v>
      </c>
      <c r="G119" s="15"/>
      <c r="H119" s="15" t="s">
        <v>540</v>
      </c>
      <c r="I119" s="15" t="s">
        <v>56</v>
      </c>
      <c r="J119" s="16">
        <v>205.68</v>
      </c>
      <c r="K119" s="17">
        <v>20</v>
      </c>
      <c r="L119" s="16">
        <f t="shared" si="11"/>
        <v>4113.6000000000004</v>
      </c>
      <c r="M119" s="8"/>
      <c r="N119" s="8"/>
      <c r="O119" s="8"/>
      <c r="P119" s="8">
        <f t="shared" si="12"/>
        <v>0</v>
      </c>
      <c r="Q119" s="8"/>
      <c r="R119" s="8"/>
      <c r="S119" s="8"/>
      <c r="T119" s="8"/>
      <c r="U119" s="16">
        <f t="shared" si="13"/>
        <v>0</v>
      </c>
      <c r="V119" s="16">
        <f t="shared" si="14"/>
        <v>0</v>
      </c>
      <c r="W119" s="16">
        <f t="shared" si="15"/>
        <v>0</v>
      </c>
      <c r="X119" s="17">
        <f t="shared" si="16"/>
        <v>20</v>
      </c>
      <c r="Y119" s="24"/>
    </row>
    <row r="120" spans="1:25" ht="38.25" x14ac:dyDescent="0.2">
      <c r="A120" s="23"/>
      <c r="B120" s="15" t="s">
        <v>55</v>
      </c>
      <c r="C120" s="15">
        <v>103</v>
      </c>
      <c r="D120" s="15">
        <v>294705</v>
      </c>
      <c r="E120" s="15" t="s">
        <v>439</v>
      </c>
      <c r="F120" s="15" t="s">
        <v>439</v>
      </c>
      <c r="G120" s="15"/>
      <c r="H120" s="15" t="s">
        <v>540</v>
      </c>
      <c r="I120" s="15" t="s">
        <v>56</v>
      </c>
      <c r="J120" s="16">
        <v>61.9</v>
      </c>
      <c r="K120" s="17">
        <v>50</v>
      </c>
      <c r="L120" s="16">
        <f t="shared" si="11"/>
        <v>3095</v>
      </c>
      <c r="M120" s="8"/>
      <c r="N120" s="8"/>
      <c r="O120" s="8"/>
      <c r="P120" s="8">
        <f t="shared" si="12"/>
        <v>0</v>
      </c>
      <c r="Q120" s="8"/>
      <c r="R120" s="8"/>
      <c r="S120" s="8"/>
      <c r="T120" s="8"/>
      <c r="U120" s="16">
        <f t="shared" si="13"/>
        <v>0</v>
      </c>
      <c r="V120" s="16">
        <f t="shared" si="14"/>
        <v>0</v>
      </c>
      <c r="W120" s="16">
        <f t="shared" si="15"/>
        <v>0</v>
      </c>
      <c r="X120" s="17">
        <f t="shared" si="16"/>
        <v>50</v>
      </c>
      <c r="Y120" s="24"/>
    </row>
    <row r="121" spans="1:25" ht="38.25" x14ac:dyDescent="0.2">
      <c r="A121" s="23"/>
      <c r="B121" s="15" t="s">
        <v>55</v>
      </c>
      <c r="C121" s="15">
        <v>104</v>
      </c>
      <c r="D121" s="15">
        <v>294705</v>
      </c>
      <c r="E121" s="15" t="s">
        <v>440</v>
      </c>
      <c r="F121" s="15" t="s">
        <v>440</v>
      </c>
      <c r="G121" s="15"/>
      <c r="H121" s="15" t="s">
        <v>540</v>
      </c>
      <c r="I121" s="15" t="s">
        <v>56</v>
      </c>
      <c r="J121" s="16">
        <v>70.38</v>
      </c>
      <c r="K121" s="17">
        <v>30</v>
      </c>
      <c r="L121" s="16">
        <f t="shared" si="11"/>
        <v>2111.3999999999996</v>
      </c>
      <c r="M121" s="8"/>
      <c r="N121" s="8"/>
      <c r="O121" s="8"/>
      <c r="P121" s="8">
        <f t="shared" si="12"/>
        <v>0</v>
      </c>
      <c r="Q121" s="8"/>
      <c r="R121" s="8"/>
      <c r="S121" s="8"/>
      <c r="T121" s="8"/>
      <c r="U121" s="16">
        <f t="shared" si="13"/>
        <v>0</v>
      </c>
      <c r="V121" s="16">
        <f t="shared" si="14"/>
        <v>0</v>
      </c>
      <c r="W121" s="16">
        <f t="shared" si="15"/>
        <v>0</v>
      </c>
      <c r="X121" s="17">
        <f t="shared" si="16"/>
        <v>30</v>
      </c>
      <c r="Y121" s="24"/>
    </row>
    <row r="122" spans="1:25" ht="38.25" x14ac:dyDescent="0.2">
      <c r="A122" s="23"/>
      <c r="B122" s="15" t="s">
        <v>55</v>
      </c>
      <c r="C122" s="15">
        <v>105</v>
      </c>
      <c r="D122" s="15">
        <v>294705</v>
      </c>
      <c r="E122" s="15" t="s">
        <v>441</v>
      </c>
      <c r="F122" s="15" t="s">
        <v>441</v>
      </c>
      <c r="G122" s="15"/>
      <c r="H122" s="15" t="s">
        <v>540</v>
      </c>
      <c r="I122" s="15" t="s">
        <v>56</v>
      </c>
      <c r="J122" s="16">
        <v>60.25</v>
      </c>
      <c r="K122" s="17">
        <v>30</v>
      </c>
      <c r="L122" s="16">
        <f t="shared" si="11"/>
        <v>1807.5</v>
      </c>
      <c r="M122" s="8"/>
      <c r="N122" s="8"/>
      <c r="O122" s="8"/>
      <c r="P122" s="8">
        <f t="shared" si="12"/>
        <v>0</v>
      </c>
      <c r="Q122" s="8"/>
      <c r="R122" s="8"/>
      <c r="S122" s="8"/>
      <c r="T122" s="8"/>
      <c r="U122" s="16">
        <f t="shared" si="13"/>
        <v>0</v>
      </c>
      <c r="V122" s="16">
        <f t="shared" si="14"/>
        <v>0</v>
      </c>
      <c r="W122" s="16">
        <f t="shared" si="15"/>
        <v>0</v>
      </c>
      <c r="X122" s="17">
        <f t="shared" si="16"/>
        <v>30</v>
      </c>
      <c r="Y122" s="24"/>
    </row>
    <row r="123" spans="1:25" ht="38.25" x14ac:dyDescent="0.2">
      <c r="A123" s="23"/>
      <c r="B123" s="15" t="s">
        <v>55</v>
      </c>
      <c r="C123" s="15">
        <v>106</v>
      </c>
      <c r="D123" s="15">
        <v>294705</v>
      </c>
      <c r="E123" s="15" t="s">
        <v>442</v>
      </c>
      <c r="F123" s="15" t="s">
        <v>442</v>
      </c>
      <c r="G123" s="15"/>
      <c r="H123" s="15" t="s">
        <v>540</v>
      </c>
      <c r="I123" s="15" t="s">
        <v>56</v>
      </c>
      <c r="J123" s="16">
        <v>121.23</v>
      </c>
      <c r="K123" s="17">
        <v>50</v>
      </c>
      <c r="L123" s="16">
        <f t="shared" si="11"/>
        <v>6061.5</v>
      </c>
      <c r="M123" s="8"/>
      <c r="N123" s="8"/>
      <c r="O123" s="8"/>
      <c r="P123" s="8">
        <f t="shared" si="12"/>
        <v>0</v>
      </c>
      <c r="Q123" s="8"/>
      <c r="R123" s="8"/>
      <c r="S123" s="8"/>
      <c r="T123" s="8"/>
      <c r="U123" s="16">
        <f t="shared" si="13"/>
        <v>0</v>
      </c>
      <c r="V123" s="16">
        <f t="shared" si="14"/>
        <v>0</v>
      </c>
      <c r="W123" s="16">
        <f t="shared" si="15"/>
        <v>0</v>
      </c>
      <c r="X123" s="17">
        <f t="shared" si="16"/>
        <v>50</v>
      </c>
      <c r="Y123" s="24"/>
    </row>
    <row r="124" spans="1:25" ht="38.25" x14ac:dyDescent="0.2">
      <c r="A124" s="23"/>
      <c r="B124" s="15" t="s">
        <v>55</v>
      </c>
      <c r="C124" s="15">
        <v>107</v>
      </c>
      <c r="D124" s="15">
        <v>294705</v>
      </c>
      <c r="E124" s="15" t="s">
        <v>443</v>
      </c>
      <c r="F124" s="15" t="s">
        <v>443</v>
      </c>
      <c r="G124" s="15"/>
      <c r="H124" s="15" t="s">
        <v>540</v>
      </c>
      <c r="I124" s="15" t="s">
        <v>56</v>
      </c>
      <c r="J124" s="16">
        <v>19.579999999999998</v>
      </c>
      <c r="K124" s="17">
        <v>9000</v>
      </c>
      <c r="L124" s="16">
        <f t="shared" si="11"/>
        <v>176219.99999999997</v>
      </c>
      <c r="M124" s="8"/>
      <c r="N124" s="8"/>
      <c r="O124" s="8"/>
      <c r="P124" s="8">
        <f t="shared" si="12"/>
        <v>0</v>
      </c>
      <c r="Q124" s="8"/>
      <c r="R124" s="8"/>
      <c r="S124" s="8"/>
      <c r="T124" s="8"/>
      <c r="U124" s="16">
        <f t="shared" si="13"/>
        <v>0</v>
      </c>
      <c r="V124" s="16">
        <f t="shared" si="14"/>
        <v>0</v>
      </c>
      <c r="W124" s="16">
        <f t="shared" si="15"/>
        <v>0</v>
      </c>
      <c r="X124" s="17">
        <f t="shared" si="16"/>
        <v>9000</v>
      </c>
      <c r="Y124" s="24"/>
    </row>
    <row r="125" spans="1:25" ht="38.25" x14ac:dyDescent="0.2">
      <c r="A125" s="23"/>
      <c r="B125" s="15" t="s">
        <v>55</v>
      </c>
      <c r="C125" s="15">
        <v>108</v>
      </c>
      <c r="D125" s="15">
        <v>294705</v>
      </c>
      <c r="E125" s="15" t="s">
        <v>444</v>
      </c>
      <c r="F125" s="15" t="s">
        <v>444</v>
      </c>
      <c r="G125" s="15"/>
      <c r="H125" s="15" t="s">
        <v>540</v>
      </c>
      <c r="I125" s="15" t="s">
        <v>56</v>
      </c>
      <c r="J125" s="16">
        <v>18.55</v>
      </c>
      <c r="K125" s="17">
        <v>30</v>
      </c>
      <c r="L125" s="16">
        <f t="shared" si="11"/>
        <v>556.5</v>
      </c>
      <c r="M125" s="8"/>
      <c r="N125" s="8"/>
      <c r="O125" s="8"/>
      <c r="P125" s="8">
        <f t="shared" si="12"/>
        <v>0</v>
      </c>
      <c r="Q125" s="8"/>
      <c r="R125" s="8"/>
      <c r="S125" s="8"/>
      <c r="T125" s="8"/>
      <c r="U125" s="16">
        <f t="shared" si="13"/>
        <v>0</v>
      </c>
      <c r="V125" s="16">
        <f t="shared" si="14"/>
        <v>0</v>
      </c>
      <c r="W125" s="16">
        <f t="shared" si="15"/>
        <v>0</v>
      </c>
      <c r="X125" s="17">
        <f t="shared" si="16"/>
        <v>30</v>
      </c>
      <c r="Y125" s="24"/>
    </row>
    <row r="126" spans="1:25" ht="38.25" x14ac:dyDescent="0.2">
      <c r="A126" s="23"/>
      <c r="B126" s="15" t="s">
        <v>55</v>
      </c>
      <c r="C126" s="15">
        <v>109</v>
      </c>
      <c r="D126" s="15">
        <v>294705</v>
      </c>
      <c r="E126" s="15" t="s">
        <v>445</v>
      </c>
      <c r="F126" s="15" t="s">
        <v>445</v>
      </c>
      <c r="G126" s="15"/>
      <c r="H126" s="15" t="s">
        <v>540</v>
      </c>
      <c r="I126" s="15" t="s">
        <v>56</v>
      </c>
      <c r="J126" s="16">
        <v>56.65</v>
      </c>
      <c r="K126" s="17">
        <v>5</v>
      </c>
      <c r="L126" s="16">
        <f t="shared" si="11"/>
        <v>283.25</v>
      </c>
      <c r="M126" s="8"/>
      <c r="N126" s="8"/>
      <c r="O126" s="8"/>
      <c r="P126" s="8">
        <f t="shared" si="12"/>
        <v>0</v>
      </c>
      <c r="Q126" s="8"/>
      <c r="R126" s="8"/>
      <c r="S126" s="8"/>
      <c r="T126" s="8"/>
      <c r="U126" s="16">
        <f t="shared" si="13"/>
        <v>0</v>
      </c>
      <c r="V126" s="16">
        <f t="shared" si="14"/>
        <v>0</v>
      </c>
      <c r="W126" s="16">
        <f t="shared" si="15"/>
        <v>0</v>
      </c>
      <c r="X126" s="17">
        <f t="shared" si="16"/>
        <v>5</v>
      </c>
      <c r="Y126" s="24"/>
    </row>
    <row r="127" spans="1:25" ht="38.25" x14ac:dyDescent="0.2">
      <c r="A127" s="23"/>
      <c r="B127" s="15" t="s">
        <v>55</v>
      </c>
      <c r="C127" s="15">
        <v>110</v>
      </c>
      <c r="D127" s="15">
        <v>294705</v>
      </c>
      <c r="E127" s="15" t="s">
        <v>446</v>
      </c>
      <c r="F127" s="15" t="s">
        <v>446</v>
      </c>
      <c r="G127" s="15"/>
      <c r="H127" s="15" t="s">
        <v>540</v>
      </c>
      <c r="I127" s="15" t="s">
        <v>56</v>
      </c>
      <c r="J127" s="16">
        <v>254.89</v>
      </c>
      <c r="K127" s="17">
        <v>1</v>
      </c>
      <c r="L127" s="16">
        <f t="shared" si="11"/>
        <v>254.89</v>
      </c>
      <c r="M127" s="8"/>
      <c r="N127" s="8"/>
      <c r="O127" s="8"/>
      <c r="P127" s="8">
        <f t="shared" si="12"/>
        <v>0</v>
      </c>
      <c r="Q127" s="8"/>
      <c r="R127" s="8"/>
      <c r="S127" s="8"/>
      <c r="T127" s="8"/>
      <c r="U127" s="16">
        <f t="shared" si="13"/>
        <v>0</v>
      </c>
      <c r="V127" s="16">
        <f t="shared" si="14"/>
        <v>0</v>
      </c>
      <c r="W127" s="16">
        <f t="shared" si="15"/>
        <v>0</v>
      </c>
      <c r="X127" s="17">
        <f t="shared" si="16"/>
        <v>1</v>
      </c>
      <c r="Y127" s="24"/>
    </row>
    <row r="128" spans="1:25" ht="38.25" x14ac:dyDescent="0.2">
      <c r="A128" s="23"/>
      <c r="B128" s="15" t="s">
        <v>55</v>
      </c>
      <c r="C128" s="15">
        <v>111</v>
      </c>
      <c r="D128" s="15">
        <v>294705</v>
      </c>
      <c r="E128" s="15" t="s">
        <v>447</v>
      </c>
      <c r="F128" s="15" t="s">
        <v>447</v>
      </c>
      <c r="G128" s="15"/>
      <c r="H128" s="15" t="s">
        <v>540</v>
      </c>
      <c r="I128" s="15" t="s">
        <v>56</v>
      </c>
      <c r="J128" s="16">
        <v>10.39</v>
      </c>
      <c r="K128" s="17">
        <v>10</v>
      </c>
      <c r="L128" s="16">
        <f t="shared" si="11"/>
        <v>103.9</v>
      </c>
      <c r="M128" s="8"/>
      <c r="N128" s="8"/>
      <c r="O128" s="8"/>
      <c r="P128" s="8">
        <f t="shared" si="12"/>
        <v>0</v>
      </c>
      <c r="Q128" s="8"/>
      <c r="R128" s="8"/>
      <c r="S128" s="8"/>
      <c r="T128" s="8"/>
      <c r="U128" s="16">
        <f t="shared" si="13"/>
        <v>0</v>
      </c>
      <c r="V128" s="16">
        <f t="shared" si="14"/>
        <v>0</v>
      </c>
      <c r="W128" s="16">
        <f t="shared" si="15"/>
        <v>0</v>
      </c>
      <c r="X128" s="17">
        <f t="shared" si="16"/>
        <v>10</v>
      </c>
      <c r="Y128" s="24"/>
    </row>
    <row r="129" spans="1:25" ht="38.25" x14ac:dyDescent="0.2">
      <c r="A129" s="23"/>
      <c r="B129" s="15" t="s">
        <v>55</v>
      </c>
      <c r="C129" s="15">
        <v>112</v>
      </c>
      <c r="D129" s="15">
        <v>294705</v>
      </c>
      <c r="E129" s="15" t="s">
        <v>448</v>
      </c>
      <c r="F129" s="15" t="s">
        <v>448</v>
      </c>
      <c r="G129" s="15"/>
      <c r="H129" s="15" t="s">
        <v>540</v>
      </c>
      <c r="I129" s="15" t="s">
        <v>56</v>
      </c>
      <c r="J129" s="16">
        <v>10.39</v>
      </c>
      <c r="K129" s="17">
        <v>1000</v>
      </c>
      <c r="L129" s="16">
        <f t="shared" si="11"/>
        <v>10390</v>
      </c>
      <c r="M129" s="8"/>
      <c r="N129" s="8"/>
      <c r="O129" s="8"/>
      <c r="P129" s="8">
        <f t="shared" si="12"/>
        <v>0</v>
      </c>
      <c r="Q129" s="8"/>
      <c r="R129" s="8"/>
      <c r="S129" s="8"/>
      <c r="T129" s="8"/>
      <c r="U129" s="16">
        <f t="shared" si="13"/>
        <v>0</v>
      </c>
      <c r="V129" s="16">
        <f t="shared" si="14"/>
        <v>0</v>
      </c>
      <c r="W129" s="16">
        <f t="shared" si="15"/>
        <v>0</v>
      </c>
      <c r="X129" s="17">
        <f t="shared" si="16"/>
        <v>1000</v>
      </c>
      <c r="Y129" s="24"/>
    </row>
    <row r="130" spans="1:25" ht="38.25" x14ac:dyDescent="0.2">
      <c r="A130" s="23"/>
      <c r="B130" s="15" t="s">
        <v>55</v>
      </c>
      <c r="C130" s="15">
        <v>113</v>
      </c>
      <c r="D130" s="15">
        <v>294705</v>
      </c>
      <c r="E130" s="15" t="s">
        <v>449</v>
      </c>
      <c r="F130" s="15" t="s">
        <v>449</v>
      </c>
      <c r="G130" s="15"/>
      <c r="H130" s="15" t="s">
        <v>540</v>
      </c>
      <c r="I130" s="15" t="s">
        <v>56</v>
      </c>
      <c r="J130" s="16">
        <v>10.08</v>
      </c>
      <c r="K130" s="17">
        <v>880</v>
      </c>
      <c r="L130" s="16">
        <f t="shared" si="11"/>
        <v>8870.4</v>
      </c>
      <c r="M130" s="8"/>
      <c r="N130" s="8"/>
      <c r="O130" s="8"/>
      <c r="P130" s="8">
        <f t="shared" si="12"/>
        <v>0</v>
      </c>
      <c r="Q130" s="8"/>
      <c r="R130" s="8"/>
      <c r="S130" s="8"/>
      <c r="T130" s="8"/>
      <c r="U130" s="16">
        <f t="shared" si="13"/>
        <v>0</v>
      </c>
      <c r="V130" s="16">
        <f t="shared" si="14"/>
        <v>0</v>
      </c>
      <c r="W130" s="16">
        <f t="shared" si="15"/>
        <v>0</v>
      </c>
      <c r="X130" s="17">
        <f t="shared" si="16"/>
        <v>880</v>
      </c>
      <c r="Y130" s="24"/>
    </row>
    <row r="131" spans="1:25" ht="38.25" x14ac:dyDescent="0.2">
      <c r="A131" s="23"/>
      <c r="B131" s="15" t="s">
        <v>55</v>
      </c>
      <c r="C131" s="15">
        <v>114</v>
      </c>
      <c r="D131" s="15">
        <v>294705</v>
      </c>
      <c r="E131" s="15" t="s">
        <v>450</v>
      </c>
      <c r="F131" s="15" t="s">
        <v>450</v>
      </c>
      <c r="G131" s="15"/>
      <c r="H131" s="15" t="s">
        <v>540</v>
      </c>
      <c r="I131" s="15" t="s">
        <v>56</v>
      </c>
      <c r="J131" s="16">
        <v>8.61</v>
      </c>
      <c r="K131" s="17">
        <v>1000</v>
      </c>
      <c r="L131" s="16">
        <f t="shared" si="11"/>
        <v>8610</v>
      </c>
      <c r="M131" s="8"/>
      <c r="N131" s="8"/>
      <c r="O131" s="8"/>
      <c r="P131" s="8">
        <f t="shared" si="12"/>
        <v>0</v>
      </c>
      <c r="Q131" s="8"/>
      <c r="R131" s="8"/>
      <c r="S131" s="8"/>
      <c r="T131" s="8"/>
      <c r="U131" s="16">
        <f t="shared" si="13"/>
        <v>0</v>
      </c>
      <c r="V131" s="16">
        <f t="shared" si="14"/>
        <v>0</v>
      </c>
      <c r="W131" s="16">
        <f t="shared" si="15"/>
        <v>0</v>
      </c>
      <c r="X131" s="17">
        <f t="shared" si="16"/>
        <v>1000</v>
      </c>
      <c r="Y131" s="24"/>
    </row>
    <row r="132" spans="1:25" ht="38.25" x14ac:dyDescent="0.2">
      <c r="A132" s="23"/>
      <c r="B132" s="15" t="s">
        <v>55</v>
      </c>
      <c r="C132" s="15">
        <v>115</v>
      </c>
      <c r="D132" s="15">
        <v>294705</v>
      </c>
      <c r="E132" s="15" t="s">
        <v>451</v>
      </c>
      <c r="F132" s="15" t="s">
        <v>451</v>
      </c>
      <c r="G132" s="15"/>
      <c r="H132" s="15" t="s">
        <v>540</v>
      </c>
      <c r="I132" s="15" t="s">
        <v>56</v>
      </c>
      <c r="J132" s="16">
        <v>7.62</v>
      </c>
      <c r="K132" s="17">
        <v>1000</v>
      </c>
      <c r="L132" s="16">
        <f t="shared" si="11"/>
        <v>7620</v>
      </c>
      <c r="M132" s="8"/>
      <c r="N132" s="8"/>
      <c r="O132" s="8"/>
      <c r="P132" s="8">
        <f t="shared" si="12"/>
        <v>0</v>
      </c>
      <c r="Q132" s="8"/>
      <c r="R132" s="8"/>
      <c r="S132" s="8"/>
      <c r="T132" s="8"/>
      <c r="U132" s="16">
        <f t="shared" si="13"/>
        <v>0</v>
      </c>
      <c r="V132" s="16">
        <f t="shared" si="14"/>
        <v>0</v>
      </c>
      <c r="W132" s="16">
        <f t="shared" si="15"/>
        <v>0</v>
      </c>
      <c r="X132" s="17">
        <f t="shared" si="16"/>
        <v>1000</v>
      </c>
      <c r="Y132" s="24"/>
    </row>
    <row r="133" spans="1:25" ht="38.25" x14ac:dyDescent="0.2">
      <c r="A133" s="23"/>
      <c r="B133" s="15" t="s">
        <v>55</v>
      </c>
      <c r="C133" s="15">
        <v>116</v>
      </c>
      <c r="D133" s="15">
        <v>294705</v>
      </c>
      <c r="E133" s="15" t="s">
        <v>452</v>
      </c>
      <c r="F133" s="15" t="s">
        <v>452</v>
      </c>
      <c r="G133" s="15"/>
      <c r="H133" s="15" t="s">
        <v>540</v>
      </c>
      <c r="I133" s="15" t="s">
        <v>56</v>
      </c>
      <c r="J133" s="16">
        <v>41.17</v>
      </c>
      <c r="K133" s="17">
        <v>5</v>
      </c>
      <c r="L133" s="16">
        <f t="shared" si="11"/>
        <v>205.85000000000002</v>
      </c>
      <c r="M133" s="8"/>
      <c r="N133" s="8"/>
      <c r="O133" s="8"/>
      <c r="P133" s="8">
        <f t="shared" si="12"/>
        <v>0</v>
      </c>
      <c r="Q133" s="8"/>
      <c r="R133" s="8"/>
      <c r="S133" s="8"/>
      <c r="T133" s="8"/>
      <c r="U133" s="16">
        <f t="shared" si="13"/>
        <v>0</v>
      </c>
      <c r="V133" s="16">
        <f t="shared" si="14"/>
        <v>0</v>
      </c>
      <c r="W133" s="16">
        <f t="shared" si="15"/>
        <v>0</v>
      </c>
      <c r="X133" s="17">
        <f t="shared" si="16"/>
        <v>5</v>
      </c>
      <c r="Y133" s="24"/>
    </row>
    <row r="134" spans="1:25" ht="38.25" x14ac:dyDescent="0.2">
      <c r="A134" s="23"/>
      <c r="B134" s="15" t="s">
        <v>55</v>
      </c>
      <c r="C134" s="15">
        <v>117</v>
      </c>
      <c r="D134" s="15">
        <v>294705</v>
      </c>
      <c r="E134" s="15" t="s">
        <v>453</v>
      </c>
      <c r="F134" s="15" t="s">
        <v>453</v>
      </c>
      <c r="G134" s="15"/>
      <c r="H134" s="15" t="s">
        <v>540</v>
      </c>
      <c r="I134" s="15" t="s">
        <v>56</v>
      </c>
      <c r="J134" s="16">
        <v>56.33</v>
      </c>
      <c r="K134" s="17">
        <v>5</v>
      </c>
      <c r="L134" s="16">
        <f t="shared" si="11"/>
        <v>281.64999999999998</v>
      </c>
      <c r="M134" s="8"/>
      <c r="N134" s="8"/>
      <c r="O134" s="8"/>
      <c r="P134" s="8">
        <f t="shared" si="12"/>
        <v>0</v>
      </c>
      <c r="Q134" s="8"/>
      <c r="R134" s="8"/>
      <c r="S134" s="8"/>
      <c r="T134" s="8"/>
      <c r="U134" s="16">
        <f t="shared" si="13"/>
        <v>0</v>
      </c>
      <c r="V134" s="16">
        <f t="shared" si="14"/>
        <v>0</v>
      </c>
      <c r="W134" s="16">
        <f t="shared" si="15"/>
        <v>0</v>
      </c>
      <c r="X134" s="17">
        <f t="shared" si="16"/>
        <v>5</v>
      </c>
      <c r="Y134" s="24"/>
    </row>
    <row r="135" spans="1:25" ht="38.25" x14ac:dyDescent="0.2">
      <c r="A135" s="23"/>
      <c r="B135" s="15" t="s">
        <v>55</v>
      </c>
      <c r="C135" s="15">
        <v>118</v>
      </c>
      <c r="D135" s="15">
        <v>294705</v>
      </c>
      <c r="E135" s="15" t="s">
        <v>454</v>
      </c>
      <c r="F135" s="15" t="s">
        <v>454</v>
      </c>
      <c r="G135" s="15"/>
      <c r="H135" s="15" t="s">
        <v>540</v>
      </c>
      <c r="I135" s="15" t="s">
        <v>56</v>
      </c>
      <c r="J135" s="16">
        <v>87.82</v>
      </c>
      <c r="K135" s="17">
        <v>25</v>
      </c>
      <c r="L135" s="16">
        <f t="shared" si="11"/>
        <v>2195.5</v>
      </c>
      <c r="M135" s="8"/>
      <c r="N135" s="8"/>
      <c r="O135" s="8"/>
      <c r="P135" s="8">
        <f t="shared" si="12"/>
        <v>0</v>
      </c>
      <c r="Q135" s="8"/>
      <c r="R135" s="8"/>
      <c r="S135" s="8"/>
      <c r="T135" s="8"/>
      <c r="U135" s="16">
        <f t="shared" si="13"/>
        <v>0</v>
      </c>
      <c r="V135" s="16">
        <f t="shared" si="14"/>
        <v>0</v>
      </c>
      <c r="W135" s="16">
        <f t="shared" si="15"/>
        <v>0</v>
      </c>
      <c r="X135" s="17">
        <f t="shared" si="16"/>
        <v>25</v>
      </c>
      <c r="Y135" s="24"/>
    </row>
    <row r="136" spans="1:25" ht="38.25" x14ac:dyDescent="0.2">
      <c r="A136" s="23"/>
      <c r="B136" s="15" t="s">
        <v>55</v>
      </c>
      <c r="C136" s="15">
        <v>119</v>
      </c>
      <c r="D136" s="15">
        <v>294705</v>
      </c>
      <c r="E136" s="15" t="s">
        <v>455</v>
      </c>
      <c r="F136" s="15" t="s">
        <v>455</v>
      </c>
      <c r="G136" s="15"/>
      <c r="H136" s="15" t="s">
        <v>540</v>
      </c>
      <c r="I136" s="15" t="s">
        <v>56</v>
      </c>
      <c r="J136" s="16">
        <v>121.28</v>
      </c>
      <c r="K136" s="17">
        <v>15</v>
      </c>
      <c r="L136" s="16">
        <f t="shared" si="11"/>
        <v>1819.2</v>
      </c>
      <c r="M136" s="8"/>
      <c r="N136" s="8"/>
      <c r="O136" s="8"/>
      <c r="P136" s="8">
        <f t="shared" si="12"/>
        <v>0</v>
      </c>
      <c r="Q136" s="8"/>
      <c r="R136" s="8"/>
      <c r="S136" s="8"/>
      <c r="T136" s="8"/>
      <c r="U136" s="16">
        <f t="shared" si="13"/>
        <v>0</v>
      </c>
      <c r="V136" s="16">
        <f t="shared" si="14"/>
        <v>0</v>
      </c>
      <c r="W136" s="16">
        <f t="shared" si="15"/>
        <v>0</v>
      </c>
      <c r="X136" s="17">
        <f t="shared" si="16"/>
        <v>15</v>
      </c>
      <c r="Y136" s="24"/>
    </row>
    <row r="137" spans="1:25" ht="38.25" x14ac:dyDescent="0.2">
      <c r="A137" s="23"/>
      <c r="B137" s="15" t="s">
        <v>55</v>
      </c>
      <c r="C137" s="15">
        <v>120</v>
      </c>
      <c r="D137" s="15">
        <v>294705</v>
      </c>
      <c r="E137" s="15" t="s">
        <v>456</v>
      </c>
      <c r="F137" s="15" t="s">
        <v>456</v>
      </c>
      <c r="G137" s="15"/>
      <c r="H137" s="15" t="s">
        <v>540</v>
      </c>
      <c r="I137" s="15" t="s">
        <v>56</v>
      </c>
      <c r="J137" s="16">
        <v>113.91</v>
      </c>
      <c r="K137" s="17">
        <v>30</v>
      </c>
      <c r="L137" s="16">
        <f t="shared" si="11"/>
        <v>3417.2999999999997</v>
      </c>
      <c r="M137" s="8"/>
      <c r="N137" s="8"/>
      <c r="O137" s="8"/>
      <c r="P137" s="8">
        <f t="shared" si="12"/>
        <v>0</v>
      </c>
      <c r="Q137" s="8"/>
      <c r="R137" s="8"/>
      <c r="S137" s="8"/>
      <c r="T137" s="8"/>
      <c r="U137" s="16">
        <f t="shared" si="13"/>
        <v>0</v>
      </c>
      <c r="V137" s="16">
        <f t="shared" si="14"/>
        <v>0</v>
      </c>
      <c r="W137" s="16">
        <f t="shared" si="15"/>
        <v>0</v>
      </c>
      <c r="X137" s="17">
        <f t="shared" si="16"/>
        <v>30</v>
      </c>
      <c r="Y137" s="24"/>
    </row>
    <row r="138" spans="1:25" ht="38.25" x14ac:dyDescent="0.2">
      <c r="A138" s="23"/>
      <c r="B138" s="15" t="s">
        <v>55</v>
      </c>
      <c r="C138" s="15">
        <v>121</v>
      </c>
      <c r="D138" s="15">
        <v>294705</v>
      </c>
      <c r="E138" s="15" t="s">
        <v>457</v>
      </c>
      <c r="F138" s="15" t="s">
        <v>457</v>
      </c>
      <c r="G138" s="15"/>
      <c r="H138" s="15" t="s">
        <v>540</v>
      </c>
      <c r="I138" s="15" t="s">
        <v>56</v>
      </c>
      <c r="J138" s="16">
        <v>248.66</v>
      </c>
      <c r="K138" s="17">
        <v>12</v>
      </c>
      <c r="L138" s="16">
        <f t="shared" si="11"/>
        <v>2983.92</v>
      </c>
      <c r="M138" s="8"/>
      <c r="N138" s="8"/>
      <c r="O138" s="8"/>
      <c r="P138" s="8">
        <f t="shared" si="12"/>
        <v>0</v>
      </c>
      <c r="Q138" s="8"/>
      <c r="R138" s="8"/>
      <c r="S138" s="8"/>
      <c r="T138" s="8"/>
      <c r="U138" s="16">
        <f t="shared" si="13"/>
        <v>0</v>
      </c>
      <c r="V138" s="16">
        <f t="shared" si="14"/>
        <v>0</v>
      </c>
      <c r="W138" s="16">
        <f t="shared" si="15"/>
        <v>0</v>
      </c>
      <c r="X138" s="17">
        <f t="shared" si="16"/>
        <v>12</v>
      </c>
      <c r="Y138" s="24"/>
    </row>
    <row r="139" spans="1:25" ht="38.25" x14ac:dyDescent="0.2">
      <c r="A139" s="23"/>
      <c r="B139" s="15" t="s">
        <v>55</v>
      </c>
      <c r="C139" s="15">
        <v>122</v>
      </c>
      <c r="D139" s="15">
        <v>294705</v>
      </c>
      <c r="E139" s="15" t="s">
        <v>458</v>
      </c>
      <c r="F139" s="15" t="s">
        <v>458</v>
      </c>
      <c r="G139" s="15"/>
      <c r="H139" s="15" t="s">
        <v>540</v>
      </c>
      <c r="I139" s="15" t="s">
        <v>56</v>
      </c>
      <c r="J139" s="16">
        <v>21.81</v>
      </c>
      <c r="K139" s="17">
        <v>106</v>
      </c>
      <c r="L139" s="16">
        <f t="shared" si="11"/>
        <v>2311.8599999999997</v>
      </c>
      <c r="M139" s="8"/>
      <c r="N139" s="8"/>
      <c r="O139" s="8"/>
      <c r="P139" s="8">
        <f t="shared" si="12"/>
        <v>0</v>
      </c>
      <c r="Q139" s="8"/>
      <c r="R139" s="8"/>
      <c r="S139" s="8"/>
      <c r="T139" s="8"/>
      <c r="U139" s="16">
        <f t="shared" si="13"/>
        <v>0</v>
      </c>
      <c r="V139" s="16">
        <f t="shared" si="14"/>
        <v>0</v>
      </c>
      <c r="W139" s="16">
        <f t="shared" si="15"/>
        <v>0</v>
      </c>
      <c r="X139" s="17">
        <f t="shared" si="16"/>
        <v>106</v>
      </c>
      <c r="Y139" s="24"/>
    </row>
    <row r="140" spans="1:25" ht="38.25" x14ac:dyDescent="0.2">
      <c r="A140" s="23"/>
      <c r="B140" s="15" t="s">
        <v>55</v>
      </c>
      <c r="C140" s="15">
        <v>123</v>
      </c>
      <c r="D140" s="15">
        <v>294705</v>
      </c>
      <c r="E140" s="15" t="s">
        <v>459</v>
      </c>
      <c r="F140" s="15" t="s">
        <v>459</v>
      </c>
      <c r="G140" s="15"/>
      <c r="H140" s="15" t="s">
        <v>540</v>
      </c>
      <c r="I140" s="15" t="s">
        <v>56</v>
      </c>
      <c r="J140" s="16">
        <v>64.56</v>
      </c>
      <c r="K140" s="17">
        <v>50</v>
      </c>
      <c r="L140" s="16">
        <f t="shared" si="11"/>
        <v>3228</v>
      </c>
      <c r="M140" s="8"/>
      <c r="N140" s="8"/>
      <c r="O140" s="8"/>
      <c r="P140" s="8">
        <f t="shared" si="12"/>
        <v>0</v>
      </c>
      <c r="Q140" s="8"/>
      <c r="R140" s="8"/>
      <c r="S140" s="8"/>
      <c r="T140" s="8"/>
      <c r="U140" s="16">
        <f t="shared" si="13"/>
        <v>0</v>
      </c>
      <c r="V140" s="16">
        <f t="shared" si="14"/>
        <v>0</v>
      </c>
      <c r="W140" s="16">
        <f t="shared" si="15"/>
        <v>0</v>
      </c>
      <c r="X140" s="17">
        <f t="shared" si="16"/>
        <v>50</v>
      </c>
      <c r="Y140" s="24"/>
    </row>
    <row r="141" spans="1:25" ht="38.25" x14ac:dyDescent="0.2">
      <c r="A141" s="23"/>
      <c r="B141" s="15" t="s">
        <v>55</v>
      </c>
      <c r="C141" s="15">
        <v>124</v>
      </c>
      <c r="D141" s="15">
        <v>294705</v>
      </c>
      <c r="E141" s="15" t="s">
        <v>460</v>
      </c>
      <c r="F141" s="15" t="s">
        <v>460</v>
      </c>
      <c r="G141" s="15"/>
      <c r="H141" s="15" t="s">
        <v>540</v>
      </c>
      <c r="I141" s="15" t="s">
        <v>56</v>
      </c>
      <c r="J141" s="16">
        <v>11.08</v>
      </c>
      <c r="K141" s="17">
        <v>9000</v>
      </c>
      <c r="L141" s="16">
        <f t="shared" si="11"/>
        <v>99720</v>
      </c>
      <c r="M141" s="8"/>
      <c r="N141" s="8"/>
      <c r="O141" s="8"/>
      <c r="P141" s="8">
        <f t="shared" si="12"/>
        <v>0</v>
      </c>
      <c r="Q141" s="8"/>
      <c r="R141" s="8"/>
      <c r="S141" s="8"/>
      <c r="T141" s="8"/>
      <c r="U141" s="16">
        <f t="shared" si="13"/>
        <v>0</v>
      </c>
      <c r="V141" s="16">
        <f t="shared" si="14"/>
        <v>0</v>
      </c>
      <c r="W141" s="16">
        <f t="shared" si="15"/>
        <v>0</v>
      </c>
      <c r="X141" s="17">
        <f t="shared" si="16"/>
        <v>9000</v>
      </c>
      <c r="Y141" s="24"/>
    </row>
    <row r="142" spans="1:25" ht="38.25" x14ac:dyDescent="0.2">
      <c r="A142" s="23"/>
      <c r="B142" s="15" t="s">
        <v>55</v>
      </c>
      <c r="C142" s="15">
        <v>125</v>
      </c>
      <c r="D142" s="15">
        <v>294705</v>
      </c>
      <c r="E142" s="15" t="s">
        <v>461</v>
      </c>
      <c r="F142" s="15" t="s">
        <v>461</v>
      </c>
      <c r="G142" s="15"/>
      <c r="H142" s="15" t="s">
        <v>540</v>
      </c>
      <c r="I142" s="15" t="s">
        <v>56</v>
      </c>
      <c r="J142" s="16">
        <v>22.95</v>
      </c>
      <c r="K142" s="17">
        <v>15</v>
      </c>
      <c r="L142" s="16">
        <f t="shared" si="11"/>
        <v>344.25</v>
      </c>
      <c r="M142" s="8"/>
      <c r="N142" s="8"/>
      <c r="O142" s="8"/>
      <c r="P142" s="8">
        <f t="shared" si="12"/>
        <v>0</v>
      </c>
      <c r="Q142" s="8"/>
      <c r="R142" s="8"/>
      <c r="S142" s="8"/>
      <c r="T142" s="8"/>
      <c r="U142" s="16">
        <f t="shared" si="13"/>
        <v>0</v>
      </c>
      <c r="V142" s="16">
        <f t="shared" si="14"/>
        <v>0</v>
      </c>
      <c r="W142" s="16">
        <f t="shared" si="15"/>
        <v>0</v>
      </c>
      <c r="X142" s="17">
        <f t="shared" si="16"/>
        <v>15</v>
      </c>
      <c r="Y142" s="24"/>
    </row>
    <row r="143" spans="1:25" ht="38.25" x14ac:dyDescent="0.2">
      <c r="A143" s="23"/>
      <c r="B143" s="15" t="s">
        <v>55</v>
      </c>
      <c r="C143" s="15">
        <v>126</v>
      </c>
      <c r="D143" s="15">
        <v>294705</v>
      </c>
      <c r="E143" s="15" t="s">
        <v>462</v>
      </c>
      <c r="F143" s="15" t="s">
        <v>462</v>
      </c>
      <c r="G143" s="15"/>
      <c r="H143" s="15" t="s">
        <v>540</v>
      </c>
      <c r="I143" s="15" t="s">
        <v>56</v>
      </c>
      <c r="J143" s="16">
        <v>11.85</v>
      </c>
      <c r="K143" s="17">
        <v>300</v>
      </c>
      <c r="L143" s="16">
        <f t="shared" si="11"/>
        <v>3555</v>
      </c>
      <c r="M143" s="8"/>
      <c r="N143" s="8"/>
      <c r="O143" s="8"/>
      <c r="P143" s="8">
        <f t="shared" si="12"/>
        <v>0</v>
      </c>
      <c r="Q143" s="8"/>
      <c r="R143" s="8"/>
      <c r="S143" s="8"/>
      <c r="T143" s="8"/>
      <c r="U143" s="16">
        <f t="shared" si="13"/>
        <v>0</v>
      </c>
      <c r="V143" s="16">
        <f t="shared" si="14"/>
        <v>0</v>
      </c>
      <c r="W143" s="16">
        <f t="shared" si="15"/>
        <v>0</v>
      </c>
      <c r="X143" s="17">
        <f t="shared" si="16"/>
        <v>300</v>
      </c>
      <c r="Y143" s="24"/>
    </row>
    <row r="144" spans="1:25" ht="38.25" x14ac:dyDescent="0.2">
      <c r="A144" s="23"/>
      <c r="B144" s="15" t="s">
        <v>55</v>
      </c>
      <c r="C144" s="15">
        <v>127</v>
      </c>
      <c r="D144" s="15">
        <v>294705</v>
      </c>
      <c r="E144" s="15" t="s">
        <v>463</v>
      </c>
      <c r="F144" s="15" t="s">
        <v>463</v>
      </c>
      <c r="G144" s="15"/>
      <c r="H144" s="15" t="s">
        <v>540</v>
      </c>
      <c r="I144" s="15" t="s">
        <v>56</v>
      </c>
      <c r="J144" s="16">
        <v>70.56</v>
      </c>
      <c r="K144" s="17">
        <v>50</v>
      </c>
      <c r="L144" s="16">
        <f t="shared" si="11"/>
        <v>3528</v>
      </c>
      <c r="M144" s="8"/>
      <c r="N144" s="8"/>
      <c r="O144" s="8"/>
      <c r="P144" s="8">
        <f t="shared" si="12"/>
        <v>0</v>
      </c>
      <c r="Q144" s="8"/>
      <c r="R144" s="8"/>
      <c r="S144" s="8"/>
      <c r="T144" s="8"/>
      <c r="U144" s="16">
        <f t="shared" si="13"/>
        <v>0</v>
      </c>
      <c r="V144" s="16">
        <f t="shared" si="14"/>
        <v>0</v>
      </c>
      <c r="W144" s="16">
        <f t="shared" si="15"/>
        <v>0</v>
      </c>
      <c r="X144" s="17">
        <f t="shared" si="16"/>
        <v>50</v>
      </c>
      <c r="Y144" s="24"/>
    </row>
    <row r="145" spans="1:25" ht="38.25" x14ac:dyDescent="0.2">
      <c r="A145" s="23"/>
      <c r="B145" s="15" t="s">
        <v>55</v>
      </c>
      <c r="C145" s="15">
        <v>128</v>
      </c>
      <c r="D145" s="15">
        <v>294705</v>
      </c>
      <c r="E145" s="15" t="s">
        <v>464</v>
      </c>
      <c r="F145" s="15" t="s">
        <v>464</v>
      </c>
      <c r="G145" s="15"/>
      <c r="H145" s="15" t="s">
        <v>540</v>
      </c>
      <c r="I145" s="15" t="s">
        <v>56</v>
      </c>
      <c r="J145" s="16">
        <v>155.80000000000001</v>
      </c>
      <c r="K145" s="17">
        <v>1</v>
      </c>
      <c r="L145" s="16">
        <f t="shared" si="11"/>
        <v>155.80000000000001</v>
      </c>
      <c r="M145" s="8"/>
      <c r="N145" s="8"/>
      <c r="O145" s="8"/>
      <c r="P145" s="8">
        <f t="shared" si="12"/>
        <v>0</v>
      </c>
      <c r="Q145" s="8"/>
      <c r="R145" s="8"/>
      <c r="S145" s="8"/>
      <c r="T145" s="8"/>
      <c r="U145" s="16">
        <f t="shared" si="13"/>
        <v>0</v>
      </c>
      <c r="V145" s="16">
        <f t="shared" si="14"/>
        <v>0</v>
      </c>
      <c r="W145" s="16">
        <f t="shared" si="15"/>
        <v>0</v>
      </c>
      <c r="X145" s="17">
        <f t="shared" si="16"/>
        <v>1</v>
      </c>
      <c r="Y145" s="24"/>
    </row>
    <row r="146" spans="1:25" ht="38.25" x14ac:dyDescent="0.2">
      <c r="A146" s="23"/>
      <c r="B146" s="15" t="s">
        <v>55</v>
      </c>
      <c r="C146" s="15">
        <v>129</v>
      </c>
      <c r="D146" s="15">
        <v>294705</v>
      </c>
      <c r="E146" s="15" t="s">
        <v>465</v>
      </c>
      <c r="F146" s="15" t="s">
        <v>465</v>
      </c>
      <c r="G146" s="15"/>
      <c r="H146" s="15" t="s">
        <v>541</v>
      </c>
      <c r="I146" s="15" t="s">
        <v>56</v>
      </c>
      <c r="J146" s="16">
        <v>1346.6</v>
      </c>
      <c r="K146" s="17">
        <v>1</v>
      </c>
      <c r="L146" s="16">
        <f t="shared" si="11"/>
        <v>1346.6</v>
      </c>
      <c r="M146" s="8"/>
      <c r="N146" s="8"/>
      <c r="O146" s="8"/>
      <c r="P146" s="8">
        <f t="shared" si="12"/>
        <v>0</v>
      </c>
      <c r="Q146" s="8"/>
      <c r="R146" s="8"/>
      <c r="S146" s="8"/>
      <c r="T146" s="8"/>
      <c r="U146" s="16">
        <f t="shared" si="13"/>
        <v>0</v>
      </c>
      <c r="V146" s="16">
        <f t="shared" si="14"/>
        <v>0</v>
      </c>
      <c r="W146" s="16">
        <f t="shared" si="15"/>
        <v>0</v>
      </c>
      <c r="X146" s="17">
        <f t="shared" si="16"/>
        <v>1</v>
      </c>
      <c r="Y146" s="24"/>
    </row>
    <row r="147" spans="1:25" ht="38.25" x14ac:dyDescent="0.2">
      <c r="A147" s="23"/>
      <c r="B147" s="15" t="s">
        <v>55</v>
      </c>
      <c r="C147" s="15">
        <v>130</v>
      </c>
      <c r="D147" s="15">
        <v>294705</v>
      </c>
      <c r="E147" s="15" t="s">
        <v>466</v>
      </c>
      <c r="F147" s="15" t="s">
        <v>466</v>
      </c>
      <c r="G147" s="15"/>
      <c r="H147" s="15" t="s">
        <v>540</v>
      </c>
      <c r="I147" s="15" t="s">
        <v>56</v>
      </c>
      <c r="J147" s="16">
        <v>102.92</v>
      </c>
      <c r="K147" s="17">
        <v>5</v>
      </c>
      <c r="L147" s="16">
        <f t="shared" ref="L147:L210" si="17">J147*K147</f>
        <v>514.6</v>
      </c>
      <c r="M147" s="8"/>
      <c r="N147" s="8"/>
      <c r="O147" s="8"/>
      <c r="P147" s="8">
        <f t="shared" ref="P147:P210" si="18">IF(OR(Q147="Российская Федерация",Q147="Армения",Q147="Белоруссия",Q147="Беларусь",Q147="Казахстан",Q147="Киргизия",Q147="Кыргызстан",Q147="ДНР",Q147="ЛНР"),1,0)</f>
        <v>0</v>
      </c>
      <c r="Q147" s="8"/>
      <c r="R147" s="8"/>
      <c r="S147" s="8"/>
      <c r="T147" s="8"/>
      <c r="U147" s="16">
        <f t="shared" si="13"/>
        <v>0</v>
      </c>
      <c r="V147" s="16">
        <f t="shared" si="14"/>
        <v>0</v>
      </c>
      <c r="W147" s="16">
        <f t="shared" si="15"/>
        <v>0</v>
      </c>
      <c r="X147" s="17">
        <f t="shared" si="16"/>
        <v>5</v>
      </c>
      <c r="Y147" s="24"/>
    </row>
    <row r="148" spans="1:25" ht="38.25" x14ac:dyDescent="0.2">
      <c r="A148" s="23"/>
      <c r="B148" s="15" t="s">
        <v>55</v>
      </c>
      <c r="C148" s="15">
        <v>131</v>
      </c>
      <c r="D148" s="15">
        <v>294705</v>
      </c>
      <c r="E148" s="15" t="s">
        <v>467</v>
      </c>
      <c r="F148" s="15" t="s">
        <v>467</v>
      </c>
      <c r="G148" s="15"/>
      <c r="H148" s="15" t="s">
        <v>540</v>
      </c>
      <c r="I148" s="15" t="s">
        <v>56</v>
      </c>
      <c r="J148" s="16">
        <v>92.63</v>
      </c>
      <c r="K148" s="17">
        <v>30</v>
      </c>
      <c r="L148" s="16">
        <f t="shared" si="17"/>
        <v>2778.8999999999996</v>
      </c>
      <c r="M148" s="8"/>
      <c r="N148" s="8"/>
      <c r="O148" s="8"/>
      <c r="P148" s="8">
        <f t="shared" si="18"/>
        <v>0</v>
      </c>
      <c r="Q148" s="8"/>
      <c r="R148" s="8"/>
      <c r="S148" s="8"/>
      <c r="T148" s="8"/>
      <c r="U148" s="16">
        <f t="shared" si="13"/>
        <v>0</v>
      </c>
      <c r="V148" s="16">
        <f t="shared" si="14"/>
        <v>0</v>
      </c>
      <c r="W148" s="16">
        <f t="shared" si="15"/>
        <v>0</v>
      </c>
      <c r="X148" s="17">
        <f t="shared" si="16"/>
        <v>30</v>
      </c>
      <c r="Y148" s="24"/>
    </row>
    <row r="149" spans="1:25" ht="38.25" x14ac:dyDescent="0.2">
      <c r="A149" s="23"/>
      <c r="B149" s="15" t="s">
        <v>55</v>
      </c>
      <c r="C149" s="15">
        <v>132</v>
      </c>
      <c r="D149" s="15">
        <v>294705</v>
      </c>
      <c r="E149" s="15" t="s">
        <v>468</v>
      </c>
      <c r="F149" s="15" t="s">
        <v>468</v>
      </c>
      <c r="G149" s="15"/>
      <c r="H149" s="15" t="s">
        <v>540</v>
      </c>
      <c r="I149" s="15" t="s">
        <v>56</v>
      </c>
      <c r="J149" s="16">
        <v>40.090000000000003</v>
      </c>
      <c r="K149" s="17">
        <v>30</v>
      </c>
      <c r="L149" s="16">
        <f t="shared" si="17"/>
        <v>1202.7</v>
      </c>
      <c r="M149" s="8"/>
      <c r="N149" s="8"/>
      <c r="O149" s="8"/>
      <c r="P149" s="8">
        <f t="shared" si="18"/>
        <v>0</v>
      </c>
      <c r="Q149" s="8"/>
      <c r="R149" s="8"/>
      <c r="S149" s="8"/>
      <c r="T149" s="8"/>
      <c r="U149" s="16">
        <f t="shared" si="13"/>
        <v>0</v>
      </c>
      <c r="V149" s="16">
        <f t="shared" si="14"/>
        <v>0</v>
      </c>
      <c r="W149" s="16">
        <f t="shared" si="15"/>
        <v>0</v>
      </c>
      <c r="X149" s="17">
        <f t="shared" si="16"/>
        <v>30</v>
      </c>
      <c r="Y149" s="24"/>
    </row>
    <row r="150" spans="1:25" ht="38.25" x14ac:dyDescent="0.2">
      <c r="A150" s="23"/>
      <c r="B150" s="15" t="s">
        <v>55</v>
      </c>
      <c r="C150" s="15">
        <v>133</v>
      </c>
      <c r="D150" s="15">
        <v>294705</v>
      </c>
      <c r="E150" s="15" t="s">
        <v>469</v>
      </c>
      <c r="F150" s="15" t="s">
        <v>469</v>
      </c>
      <c r="G150" s="15"/>
      <c r="H150" s="15" t="s">
        <v>540</v>
      </c>
      <c r="I150" s="15" t="s">
        <v>106</v>
      </c>
      <c r="J150" s="16">
        <v>1087.17</v>
      </c>
      <c r="K150" s="17">
        <v>5</v>
      </c>
      <c r="L150" s="16">
        <f t="shared" si="17"/>
        <v>5435.85</v>
      </c>
      <c r="M150" s="8"/>
      <c r="N150" s="8"/>
      <c r="O150" s="8"/>
      <c r="P150" s="8">
        <f t="shared" si="18"/>
        <v>0</v>
      </c>
      <c r="Q150" s="8"/>
      <c r="R150" s="8"/>
      <c r="S150" s="8"/>
      <c r="T150" s="8"/>
      <c r="U150" s="16">
        <f t="shared" si="13"/>
        <v>0</v>
      </c>
      <c r="V150" s="16">
        <f t="shared" si="14"/>
        <v>0</v>
      </c>
      <c r="W150" s="16">
        <f t="shared" si="15"/>
        <v>0</v>
      </c>
      <c r="X150" s="17">
        <f t="shared" si="16"/>
        <v>5</v>
      </c>
      <c r="Y150" s="24"/>
    </row>
    <row r="151" spans="1:25" ht="38.25" x14ac:dyDescent="0.2">
      <c r="A151" s="23"/>
      <c r="B151" s="15" t="s">
        <v>55</v>
      </c>
      <c r="C151" s="15">
        <v>134</v>
      </c>
      <c r="D151" s="15">
        <v>294705</v>
      </c>
      <c r="E151" s="15" t="s">
        <v>470</v>
      </c>
      <c r="F151" s="15" t="s">
        <v>470</v>
      </c>
      <c r="G151" s="15"/>
      <c r="H151" s="15" t="s">
        <v>541</v>
      </c>
      <c r="I151" s="15" t="s">
        <v>106</v>
      </c>
      <c r="J151" s="16">
        <v>310.93</v>
      </c>
      <c r="K151" s="17">
        <v>1</v>
      </c>
      <c r="L151" s="16">
        <f t="shared" si="17"/>
        <v>310.93</v>
      </c>
      <c r="M151" s="8"/>
      <c r="N151" s="8"/>
      <c r="O151" s="8"/>
      <c r="P151" s="8">
        <f t="shared" si="18"/>
        <v>0</v>
      </c>
      <c r="Q151" s="8"/>
      <c r="R151" s="8"/>
      <c r="S151" s="8"/>
      <c r="T151" s="8"/>
      <c r="U151" s="16">
        <f t="shared" si="13"/>
        <v>0</v>
      </c>
      <c r="V151" s="16">
        <f t="shared" si="14"/>
        <v>0</v>
      </c>
      <c r="W151" s="16">
        <f t="shared" si="15"/>
        <v>0</v>
      </c>
      <c r="X151" s="17">
        <f t="shared" si="16"/>
        <v>1</v>
      </c>
      <c r="Y151" s="24"/>
    </row>
    <row r="152" spans="1:25" ht="38.25" x14ac:dyDescent="0.2">
      <c r="A152" s="23"/>
      <c r="B152" s="15" t="s">
        <v>55</v>
      </c>
      <c r="C152" s="15">
        <v>135</v>
      </c>
      <c r="D152" s="15">
        <v>294705</v>
      </c>
      <c r="E152" s="15" t="s">
        <v>471</v>
      </c>
      <c r="F152" s="15" t="s">
        <v>471</v>
      </c>
      <c r="G152" s="15"/>
      <c r="H152" s="15" t="s">
        <v>541</v>
      </c>
      <c r="I152" s="15" t="s">
        <v>106</v>
      </c>
      <c r="J152" s="16">
        <v>355.93</v>
      </c>
      <c r="K152" s="17">
        <v>1</v>
      </c>
      <c r="L152" s="16">
        <f t="shared" si="17"/>
        <v>355.93</v>
      </c>
      <c r="M152" s="8"/>
      <c r="N152" s="8"/>
      <c r="O152" s="8"/>
      <c r="P152" s="8">
        <f t="shared" si="18"/>
        <v>0</v>
      </c>
      <c r="Q152" s="8"/>
      <c r="R152" s="8"/>
      <c r="S152" s="8"/>
      <c r="T152" s="8"/>
      <c r="U152" s="16">
        <f t="shared" si="13"/>
        <v>0</v>
      </c>
      <c r="V152" s="16">
        <f t="shared" si="14"/>
        <v>0</v>
      </c>
      <c r="W152" s="16">
        <f t="shared" si="15"/>
        <v>0</v>
      </c>
      <c r="X152" s="17">
        <f t="shared" si="16"/>
        <v>1</v>
      </c>
      <c r="Y152" s="24"/>
    </row>
    <row r="153" spans="1:25" ht="38.25" x14ac:dyDescent="0.2">
      <c r="A153" s="23"/>
      <c r="B153" s="15" t="s">
        <v>55</v>
      </c>
      <c r="C153" s="15">
        <v>136</v>
      </c>
      <c r="D153" s="15">
        <v>294705</v>
      </c>
      <c r="E153" s="15" t="s">
        <v>472</v>
      </c>
      <c r="F153" s="15" t="s">
        <v>472</v>
      </c>
      <c r="G153" s="15"/>
      <c r="H153" s="15" t="s">
        <v>541</v>
      </c>
      <c r="I153" s="15" t="s">
        <v>106</v>
      </c>
      <c r="J153" s="16">
        <v>530.72</v>
      </c>
      <c r="K153" s="17">
        <v>1</v>
      </c>
      <c r="L153" s="16">
        <f t="shared" si="17"/>
        <v>530.72</v>
      </c>
      <c r="M153" s="8"/>
      <c r="N153" s="8"/>
      <c r="O153" s="8"/>
      <c r="P153" s="8">
        <f t="shared" si="18"/>
        <v>0</v>
      </c>
      <c r="Q153" s="8"/>
      <c r="R153" s="8"/>
      <c r="S153" s="8"/>
      <c r="T153" s="8"/>
      <c r="U153" s="16">
        <f t="shared" si="13"/>
        <v>0</v>
      </c>
      <c r="V153" s="16">
        <f t="shared" si="14"/>
        <v>0</v>
      </c>
      <c r="W153" s="16">
        <f t="shared" si="15"/>
        <v>0</v>
      </c>
      <c r="X153" s="17">
        <f t="shared" si="16"/>
        <v>1</v>
      </c>
      <c r="Y153" s="24"/>
    </row>
    <row r="154" spans="1:25" ht="38.25" x14ac:dyDescent="0.2">
      <c r="A154" s="23"/>
      <c r="B154" s="15" t="s">
        <v>55</v>
      </c>
      <c r="C154" s="15">
        <v>137</v>
      </c>
      <c r="D154" s="15">
        <v>294705</v>
      </c>
      <c r="E154" s="15" t="s">
        <v>473</v>
      </c>
      <c r="F154" s="15" t="s">
        <v>473</v>
      </c>
      <c r="G154" s="15"/>
      <c r="H154" s="15" t="s">
        <v>541</v>
      </c>
      <c r="I154" s="15" t="s">
        <v>106</v>
      </c>
      <c r="J154" s="16">
        <v>954.39</v>
      </c>
      <c r="K154" s="17">
        <v>1</v>
      </c>
      <c r="L154" s="16">
        <f t="shared" si="17"/>
        <v>954.39</v>
      </c>
      <c r="M154" s="8"/>
      <c r="N154" s="8"/>
      <c r="O154" s="8"/>
      <c r="P154" s="8">
        <f t="shared" si="18"/>
        <v>0</v>
      </c>
      <c r="Q154" s="8"/>
      <c r="R154" s="8"/>
      <c r="S154" s="8"/>
      <c r="T154" s="8"/>
      <c r="U154" s="16">
        <f t="shared" si="13"/>
        <v>0</v>
      </c>
      <c r="V154" s="16">
        <f t="shared" si="14"/>
        <v>0</v>
      </c>
      <c r="W154" s="16">
        <f t="shared" si="15"/>
        <v>0</v>
      </c>
      <c r="X154" s="17">
        <f t="shared" si="16"/>
        <v>1</v>
      </c>
      <c r="Y154" s="24"/>
    </row>
    <row r="155" spans="1:25" ht="51" x14ac:dyDescent="0.2">
      <c r="A155" s="23"/>
      <c r="B155" s="15" t="s">
        <v>55</v>
      </c>
      <c r="C155" s="15">
        <v>138</v>
      </c>
      <c r="D155" s="15">
        <v>294705</v>
      </c>
      <c r="E155" s="15" t="s">
        <v>474</v>
      </c>
      <c r="F155" s="15" t="s">
        <v>474</v>
      </c>
      <c r="G155" s="15"/>
      <c r="H155" s="15" t="s">
        <v>541</v>
      </c>
      <c r="I155" s="15" t="s">
        <v>106</v>
      </c>
      <c r="J155" s="16">
        <v>349.54</v>
      </c>
      <c r="K155" s="17">
        <v>1</v>
      </c>
      <c r="L155" s="16">
        <f t="shared" si="17"/>
        <v>349.54</v>
      </c>
      <c r="M155" s="8"/>
      <c r="N155" s="8"/>
      <c r="O155" s="8"/>
      <c r="P155" s="8">
        <f t="shared" si="18"/>
        <v>0</v>
      </c>
      <c r="Q155" s="8"/>
      <c r="R155" s="8"/>
      <c r="S155" s="8"/>
      <c r="T155" s="8"/>
      <c r="U155" s="16">
        <f t="shared" si="13"/>
        <v>0</v>
      </c>
      <c r="V155" s="16">
        <f t="shared" si="14"/>
        <v>0</v>
      </c>
      <c r="W155" s="16">
        <f t="shared" si="15"/>
        <v>0</v>
      </c>
      <c r="X155" s="17">
        <f t="shared" si="16"/>
        <v>1</v>
      </c>
      <c r="Y155" s="24"/>
    </row>
    <row r="156" spans="1:25" ht="51" x14ac:dyDescent="0.2">
      <c r="A156" s="23"/>
      <c r="B156" s="15" t="s">
        <v>55</v>
      </c>
      <c r="C156" s="15">
        <v>139</v>
      </c>
      <c r="D156" s="15">
        <v>294705</v>
      </c>
      <c r="E156" s="15" t="s">
        <v>475</v>
      </c>
      <c r="F156" s="15" t="s">
        <v>475</v>
      </c>
      <c r="G156" s="15"/>
      <c r="H156" s="15" t="s">
        <v>540</v>
      </c>
      <c r="I156" s="15" t="s">
        <v>106</v>
      </c>
      <c r="J156" s="16">
        <v>178.26</v>
      </c>
      <c r="K156" s="17">
        <v>400</v>
      </c>
      <c r="L156" s="16">
        <f t="shared" si="17"/>
        <v>71304</v>
      </c>
      <c r="M156" s="8"/>
      <c r="N156" s="8"/>
      <c r="O156" s="8"/>
      <c r="P156" s="8">
        <f t="shared" si="18"/>
        <v>0</v>
      </c>
      <c r="Q156" s="8"/>
      <c r="R156" s="8"/>
      <c r="S156" s="8"/>
      <c r="T156" s="8"/>
      <c r="U156" s="16">
        <f t="shared" si="13"/>
        <v>0</v>
      </c>
      <c r="V156" s="16">
        <f t="shared" si="14"/>
        <v>0</v>
      </c>
      <c r="W156" s="16">
        <f t="shared" si="15"/>
        <v>0</v>
      </c>
      <c r="X156" s="17">
        <f t="shared" si="16"/>
        <v>400</v>
      </c>
      <c r="Y156" s="24"/>
    </row>
    <row r="157" spans="1:25" ht="51" x14ac:dyDescent="0.2">
      <c r="A157" s="23"/>
      <c r="B157" s="15" t="s">
        <v>55</v>
      </c>
      <c r="C157" s="15">
        <v>140</v>
      </c>
      <c r="D157" s="15">
        <v>294705</v>
      </c>
      <c r="E157" s="15" t="s">
        <v>476</v>
      </c>
      <c r="F157" s="15" t="s">
        <v>476</v>
      </c>
      <c r="G157" s="15"/>
      <c r="H157" s="15" t="s">
        <v>540</v>
      </c>
      <c r="I157" s="15" t="s">
        <v>106</v>
      </c>
      <c r="J157" s="16">
        <v>175.48</v>
      </c>
      <c r="K157" s="17">
        <v>500</v>
      </c>
      <c r="L157" s="16">
        <f t="shared" si="17"/>
        <v>87740</v>
      </c>
      <c r="M157" s="8"/>
      <c r="N157" s="8"/>
      <c r="O157" s="8"/>
      <c r="P157" s="8">
        <f t="shared" si="18"/>
        <v>0</v>
      </c>
      <c r="Q157" s="8"/>
      <c r="R157" s="8"/>
      <c r="S157" s="8"/>
      <c r="T157" s="8"/>
      <c r="U157" s="16">
        <f t="shared" si="13"/>
        <v>0</v>
      </c>
      <c r="V157" s="16">
        <f t="shared" si="14"/>
        <v>0</v>
      </c>
      <c r="W157" s="16">
        <f t="shared" si="15"/>
        <v>0</v>
      </c>
      <c r="X157" s="17">
        <f t="shared" si="16"/>
        <v>500</v>
      </c>
      <c r="Y157" s="24"/>
    </row>
    <row r="158" spans="1:25" ht="38.25" x14ac:dyDescent="0.2">
      <c r="A158" s="23"/>
      <c r="B158" s="15" t="s">
        <v>55</v>
      </c>
      <c r="C158" s="15">
        <v>141</v>
      </c>
      <c r="D158" s="15">
        <v>294705</v>
      </c>
      <c r="E158" s="15" t="s">
        <v>477</v>
      </c>
      <c r="F158" s="15" t="s">
        <v>477</v>
      </c>
      <c r="G158" s="15"/>
      <c r="H158" s="15" t="s">
        <v>541</v>
      </c>
      <c r="I158" s="15" t="s">
        <v>106</v>
      </c>
      <c r="J158" s="16">
        <v>57.26</v>
      </c>
      <c r="K158" s="17">
        <v>30</v>
      </c>
      <c r="L158" s="16">
        <f t="shared" si="17"/>
        <v>1717.8</v>
      </c>
      <c r="M158" s="8"/>
      <c r="N158" s="8"/>
      <c r="O158" s="8"/>
      <c r="P158" s="8">
        <f t="shared" si="18"/>
        <v>0</v>
      </c>
      <c r="Q158" s="8"/>
      <c r="R158" s="8"/>
      <c r="S158" s="8"/>
      <c r="T158" s="8"/>
      <c r="U158" s="16">
        <f t="shared" si="13"/>
        <v>0</v>
      </c>
      <c r="V158" s="16">
        <f t="shared" si="14"/>
        <v>0</v>
      </c>
      <c r="W158" s="16">
        <f t="shared" si="15"/>
        <v>0</v>
      </c>
      <c r="X158" s="17">
        <f t="shared" si="16"/>
        <v>30</v>
      </c>
      <c r="Y158" s="24"/>
    </row>
    <row r="159" spans="1:25" ht="38.25" x14ac:dyDescent="0.2">
      <c r="A159" s="23"/>
      <c r="B159" s="15" t="s">
        <v>55</v>
      </c>
      <c r="C159" s="15">
        <v>142</v>
      </c>
      <c r="D159" s="15">
        <v>294705</v>
      </c>
      <c r="E159" s="15" t="s">
        <v>478</v>
      </c>
      <c r="F159" s="15" t="s">
        <v>478</v>
      </c>
      <c r="G159" s="15"/>
      <c r="H159" s="15" t="s">
        <v>541</v>
      </c>
      <c r="I159" s="15" t="s">
        <v>106</v>
      </c>
      <c r="J159" s="16">
        <v>251.65</v>
      </c>
      <c r="K159" s="17">
        <v>30</v>
      </c>
      <c r="L159" s="16">
        <f t="shared" si="17"/>
        <v>7549.5</v>
      </c>
      <c r="M159" s="8"/>
      <c r="N159" s="8"/>
      <c r="O159" s="8"/>
      <c r="P159" s="8">
        <f t="shared" si="18"/>
        <v>0</v>
      </c>
      <c r="Q159" s="8"/>
      <c r="R159" s="8"/>
      <c r="S159" s="8"/>
      <c r="T159" s="8"/>
      <c r="U159" s="16">
        <f t="shared" si="13"/>
        <v>0</v>
      </c>
      <c r="V159" s="16">
        <f t="shared" si="14"/>
        <v>0</v>
      </c>
      <c r="W159" s="16">
        <f t="shared" si="15"/>
        <v>0</v>
      </c>
      <c r="X159" s="17">
        <f t="shared" si="16"/>
        <v>30</v>
      </c>
      <c r="Y159" s="24"/>
    </row>
    <row r="160" spans="1:25" ht="51" x14ac:dyDescent="0.2">
      <c r="A160" s="23"/>
      <c r="B160" s="15" t="s">
        <v>55</v>
      </c>
      <c r="C160" s="15">
        <v>143</v>
      </c>
      <c r="D160" s="15">
        <v>294705</v>
      </c>
      <c r="E160" s="15" t="s">
        <v>479</v>
      </c>
      <c r="F160" s="15" t="s">
        <v>479</v>
      </c>
      <c r="G160" s="15"/>
      <c r="H160" s="15" t="s">
        <v>540</v>
      </c>
      <c r="I160" s="15" t="s">
        <v>106</v>
      </c>
      <c r="J160" s="16">
        <v>54.35</v>
      </c>
      <c r="K160" s="17">
        <v>30</v>
      </c>
      <c r="L160" s="16">
        <f t="shared" si="17"/>
        <v>1630.5</v>
      </c>
      <c r="M160" s="8"/>
      <c r="N160" s="8"/>
      <c r="O160" s="8"/>
      <c r="P160" s="8">
        <f t="shared" si="18"/>
        <v>0</v>
      </c>
      <c r="Q160" s="8"/>
      <c r="R160" s="8"/>
      <c r="S160" s="8"/>
      <c r="T160" s="8"/>
      <c r="U160" s="16">
        <f t="shared" si="13"/>
        <v>0</v>
      </c>
      <c r="V160" s="16">
        <f t="shared" si="14"/>
        <v>0</v>
      </c>
      <c r="W160" s="16">
        <f t="shared" si="15"/>
        <v>0</v>
      </c>
      <c r="X160" s="17">
        <f t="shared" si="16"/>
        <v>30</v>
      </c>
      <c r="Y160" s="24"/>
    </row>
    <row r="161" spans="1:25" ht="38.25" x14ac:dyDescent="0.2">
      <c r="A161" s="23"/>
      <c r="B161" s="15" t="s">
        <v>55</v>
      </c>
      <c r="C161" s="15">
        <v>144</v>
      </c>
      <c r="D161" s="15">
        <v>294705</v>
      </c>
      <c r="E161" s="15" t="s">
        <v>480</v>
      </c>
      <c r="F161" s="15" t="s">
        <v>480</v>
      </c>
      <c r="G161" s="15"/>
      <c r="H161" s="15" t="s">
        <v>540</v>
      </c>
      <c r="I161" s="15" t="s">
        <v>56</v>
      </c>
      <c r="J161" s="16">
        <v>17.170000000000002</v>
      </c>
      <c r="K161" s="17">
        <v>400</v>
      </c>
      <c r="L161" s="16">
        <f t="shared" si="17"/>
        <v>6868.0000000000009</v>
      </c>
      <c r="M161" s="8"/>
      <c r="N161" s="8"/>
      <c r="O161" s="8"/>
      <c r="P161" s="8">
        <f t="shared" si="18"/>
        <v>0</v>
      </c>
      <c r="Q161" s="8"/>
      <c r="R161" s="8"/>
      <c r="S161" s="8"/>
      <c r="T161" s="8"/>
      <c r="U161" s="16">
        <f t="shared" si="13"/>
        <v>0</v>
      </c>
      <c r="V161" s="16">
        <f t="shared" si="14"/>
        <v>0</v>
      </c>
      <c r="W161" s="16">
        <f t="shared" si="15"/>
        <v>0</v>
      </c>
      <c r="X161" s="17">
        <f t="shared" si="16"/>
        <v>400</v>
      </c>
      <c r="Y161" s="24"/>
    </row>
    <row r="162" spans="1:25" ht="38.25" x14ac:dyDescent="0.2">
      <c r="A162" s="23"/>
      <c r="B162" s="15" t="s">
        <v>55</v>
      </c>
      <c r="C162" s="15">
        <v>145</v>
      </c>
      <c r="D162" s="15">
        <v>294705</v>
      </c>
      <c r="E162" s="15" t="s">
        <v>481</v>
      </c>
      <c r="F162" s="15" t="s">
        <v>481</v>
      </c>
      <c r="G162" s="15"/>
      <c r="H162" s="15" t="s">
        <v>540</v>
      </c>
      <c r="I162" s="15" t="s">
        <v>56</v>
      </c>
      <c r="J162" s="16">
        <v>12.43</v>
      </c>
      <c r="K162" s="17">
        <v>50</v>
      </c>
      <c r="L162" s="16">
        <f t="shared" si="17"/>
        <v>621.5</v>
      </c>
      <c r="M162" s="8"/>
      <c r="N162" s="8"/>
      <c r="O162" s="8"/>
      <c r="P162" s="8">
        <f t="shared" si="18"/>
        <v>0</v>
      </c>
      <c r="Q162" s="8"/>
      <c r="R162" s="8"/>
      <c r="S162" s="8"/>
      <c r="T162" s="8"/>
      <c r="U162" s="16">
        <f t="shared" si="13"/>
        <v>0</v>
      </c>
      <c r="V162" s="16">
        <f t="shared" si="14"/>
        <v>0</v>
      </c>
      <c r="W162" s="16">
        <f t="shared" si="15"/>
        <v>0</v>
      </c>
      <c r="X162" s="17">
        <f t="shared" si="16"/>
        <v>50</v>
      </c>
      <c r="Y162" s="24"/>
    </row>
    <row r="163" spans="1:25" ht="51" x14ac:dyDescent="0.2">
      <c r="A163" s="23"/>
      <c r="B163" s="15" t="s">
        <v>55</v>
      </c>
      <c r="C163" s="15">
        <v>146</v>
      </c>
      <c r="D163" s="15">
        <v>294705</v>
      </c>
      <c r="E163" s="15" t="s">
        <v>482</v>
      </c>
      <c r="F163" s="15" t="s">
        <v>482</v>
      </c>
      <c r="G163" s="15"/>
      <c r="H163" s="15" t="s">
        <v>540</v>
      </c>
      <c r="I163" s="15" t="s">
        <v>56</v>
      </c>
      <c r="J163" s="16">
        <v>19.600000000000001</v>
      </c>
      <c r="K163" s="17">
        <v>50</v>
      </c>
      <c r="L163" s="16">
        <f t="shared" si="17"/>
        <v>980.00000000000011</v>
      </c>
      <c r="M163" s="8"/>
      <c r="N163" s="8"/>
      <c r="O163" s="8"/>
      <c r="P163" s="8">
        <f t="shared" si="18"/>
        <v>0</v>
      </c>
      <c r="Q163" s="8"/>
      <c r="R163" s="8"/>
      <c r="S163" s="8"/>
      <c r="T163" s="8"/>
      <c r="U163" s="16">
        <f t="shared" si="13"/>
        <v>0</v>
      </c>
      <c r="V163" s="16">
        <f t="shared" si="14"/>
        <v>0</v>
      </c>
      <c r="W163" s="16">
        <f t="shared" si="15"/>
        <v>0</v>
      </c>
      <c r="X163" s="17">
        <f t="shared" si="16"/>
        <v>50</v>
      </c>
      <c r="Y163" s="24"/>
    </row>
    <row r="164" spans="1:25" ht="51" x14ac:dyDescent="0.2">
      <c r="A164" s="23"/>
      <c r="B164" s="15" t="s">
        <v>55</v>
      </c>
      <c r="C164" s="15">
        <v>147</v>
      </c>
      <c r="D164" s="15">
        <v>294705</v>
      </c>
      <c r="E164" s="15" t="s">
        <v>483</v>
      </c>
      <c r="F164" s="15" t="s">
        <v>483</v>
      </c>
      <c r="G164" s="15"/>
      <c r="H164" s="15" t="s">
        <v>540</v>
      </c>
      <c r="I164" s="15" t="s">
        <v>56</v>
      </c>
      <c r="J164" s="16">
        <v>19.600000000000001</v>
      </c>
      <c r="K164" s="17">
        <v>10</v>
      </c>
      <c r="L164" s="16">
        <f t="shared" si="17"/>
        <v>196</v>
      </c>
      <c r="M164" s="8"/>
      <c r="N164" s="8"/>
      <c r="O164" s="8"/>
      <c r="P164" s="8">
        <f t="shared" si="18"/>
        <v>0</v>
      </c>
      <c r="Q164" s="8"/>
      <c r="R164" s="8"/>
      <c r="S164" s="8"/>
      <c r="T164" s="8"/>
      <c r="U164" s="16">
        <f t="shared" si="13"/>
        <v>0</v>
      </c>
      <c r="V164" s="16">
        <f t="shared" si="14"/>
        <v>0</v>
      </c>
      <c r="W164" s="16">
        <f t="shared" si="15"/>
        <v>0</v>
      </c>
      <c r="X164" s="17">
        <f t="shared" si="16"/>
        <v>10</v>
      </c>
      <c r="Y164" s="24"/>
    </row>
    <row r="165" spans="1:25" ht="51" x14ac:dyDescent="0.2">
      <c r="A165" s="23"/>
      <c r="B165" s="15" t="s">
        <v>55</v>
      </c>
      <c r="C165" s="15">
        <v>148</v>
      </c>
      <c r="D165" s="15">
        <v>294705</v>
      </c>
      <c r="E165" s="15" t="s">
        <v>484</v>
      </c>
      <c r="F165" s="15" t="s">
        <v>484</v>
      </c>
      <c r="G165" s="15"/>
      <c r="H165" s="15" t="s">
        <v>540</v>
      </c>
      <c r="I165" s="15" t="s">
        <v>106</v>
      </c>
      <c r="J165" s="16">
        <v>32.92</v>
      </c>
      <c r="K165" s="17">
        <v>10</v>
      </c>
      <c r="L165" s="16">
        <f t="shared" si="17"/>
        <v>329.20000000000005</v>
      </c>
      <c r="M165" s="8"/>
      <c r="N165" s="8"/>
      <c r="O165" s="8"/>
      <c r="P165" s="8">
        <f t="shared" si="18"/>
        <v>0</v>
      </c>
      <c r="Q165" s="8"/>
      <c r="R165" s="8"/>
      <c r="S165" s="8"/>
      <c r="T165" s="8"/>
      <c r="U165" s="16">
        <f t="shared" si="13"/>
        <v>0</v>
      </c>
      <c r="V165" s="16">
        <f t="shared" si="14"/>
        <v>0</v>
      </c>
      <c r="W165" s="16">
        <f t="shared" si="15"/>
        <v>0</v>
      </c>
      <c r="X165" s="17">
        <f t="shared" si="16"/>
        <v>10</v>
      </c>
      <c r="Y165" s="24"/>
    </row>
    <row r="166" spans="1:25" ht="51" x14ac:dyDescent="0.2">
      <c r="A166" s="23"/>
      <c r="B166" s="15" t="s">
        <v>55</v>
      </c>
      <c r="C166" s="15">
        <v>149</v>
      </c>
      <c r="D166" s="15">
        <v>294705</v>
      </c>
      <c r="E166" s="15" t="s">
        <v>485</v>
      </c>
      <c r="F166" s="15" t="s">
        <v>485</v>
      </c>
      <c r="G166" s="15"/>
      <c r="H166" s="15" t="s">
        <v>540</v>
      </c>
      <c r="I166" s="15" t="s">
        <v>106</v>
      </c>
      <c r="J166" s="16">
        <v>49.53</v>
      </c>
      <c r="K166" s="17">
        <v>5</v>
      </c>
      <c r="L166" s="16">
        <f t="shared" si="17"/>
        <v>247.65</v>
      </c>
      <c r="M166" s="8"/>
      <c r="N166" s="8"/>
      <c r="O166" s="8"/>
      <c r="P166" s="8">
        <f t="shared" si="18"/>
        <v>0</v>
      </c>
      <c r="Q166" s="8"/>
      <c r="R166" s="8"/>
      <c r="S166" s="8"/>
      <c r="T166" s="8"/>
      <c r="U166" s="16">
        <f t="shared" ref="U166:U225" si="19">IF(T166&lt;&gt;0,J166*$Q$228,)</f>
        <v>0</v>
      </c>
      <c r="V166" s="16">
        <f t="shared" ref="V166:V225" si="20">U166*K166</f>
        <v>0</v>
      </c>
      <c r="W166" s="16">
        <f t="shared" ref="W166:W225" si="21">X166*ROUNDDOWN(T166,6)</f>
        <v>0</v>
      </c>
      <c r="X166" s="17">
        <f t="shared" ref="X166:X225" si="22">K166</f>
        <v>5</v>
      </c>
      <c r="Y166" s="24"/>
    </row>
    <row r="167" spans="1:25" ht="51" x14ac:dyDescent="0.2">
      <c r="A167" s="23"/>
      <c r="B167" s="15" t="s">
        <v>55</v>
      </c>
      <c r="C167" s="15">
        <v>150</v>
      </c>
      <c r="D167" s="15">
        <v>294705</v>
      </c>
      <c r="E167" s="15" t="s">
        <v>486</v>
      </c>
      <c r="F167" s="15" t="s">
        <v>486</v>
      </c>
      <c r="G167" s="15"/>
      <c r="H167" s="15" t="s">
        <v>540</v>
      </c>
      <c r="I167" s="15" t="s">
        <v>106</v>
      </c>
      <c r="J167" s="16">
        <v>64.58</v>
      </c>
      <c r="K167" s="17">
        <v>41</v>
      </c>
      <c r="L167" s="16">
        <f t="shared" si="17"/>
        <v>2647.7799999999997</v>
      </c>
      <c r="M167" s="8"/>
      <c r="N167" s="8"/>
      <c r="O167" s="8"/>
      <c r="P167" s="8">
        <f t="shared" si="18"/>
        <v>0</v>
      </c>
      <c r="Q167" s="8"/>
      <c r="R167" s="8"/>
      <c r="S167" s="8"/>
      <c r="T167" s="8"/>
      <c r="U167" s="16">
        <f t="shared" si="19"/>
        <v>0</v>
      </c>
      <c r="V167" s="16">
        <f t="shared" si="20"/>
        <v>0</v>
      </c>
      <c r="W167" s="16">
        <f t="shared" si="21"/>
        <v>0</v>
      </c>
      <c r="X167" s="17">
        <f t="shared" si="22"/>
        <v>41</v>
      </c>
      <c r="Y167" s="24"/>
    </row>
    <row r="168" spans="1:25" ht="51" x14ac:dyDescent="0.2">
      <c r="A168" s="23"/>
      <c r="B168" s="15" t="s">
        <v>55</v>
      </c>
      <c r="C168" s="15">
        <v>151</v>
      </c>
      <c r="D168" s="15">
        <v>294705</v>
      </c>
      <c r="E168" s="15" t="s">
        <v>487</v>
      </c>
      <c r="F168" s="15" t="s">
        <v>487</v>
      </c>
      <c r="G168" s="15"/>
      <c r="H168" s="15" t="s">
        <v>540</v>
      </c>
      <c r="I168" s="15" t="s">
        <v>106</v>
      </c>
      <c r="J168" s="16">
        <v>53.9</v>
      </c>
      <c r="K168" s="17">
        <v>20</v>
      </c>
      <c r="L168" s="16">
        <f t="shared" si="17"/>
        <v>1078</v>
      </c>
      <c r="M168" s="8"/>
      <c r="N168" s="8"/>
      <c r="O168" s="8"/>
      <c r="P168" s="8">
        <f t="shared" si="18"/>
        <v>0</v>
      </c>
      <c r="Q168" s="8"/>
      <c r="R168" s="8"/>
      <c r="S168" s="8"/>
      <c r="T168" s="8"/>
      <c r="U168" s="16">
        <f t="shared" si="19"/>
        <v>0</v>
      </c>
      <c r="V168" s="16">
        <f t="shared" si="20"/>
        <v>0</v>
      </c>
      <c r="W168" s="16">
        <f t="shared" si="21"/>
        <v>0</v>
      </c>
      <c r="X168" s="17">
        <f t="shared" si="22"/>
        <v>20</v>
      </c>
      <c r="Y168" s="24"/>
    </row>
    <row r="169" spans="1:25" ht="38.25" x14ac:dyDescent="0.2">
      <c r="A169" s="23"/>
      <c r="B169" s="15" t="s">
        <v>55</v>
      </c>
      <c r="C169" s="15">
        <v>152</v>
      </c>
      <c r="D169" s="15">
        <v>294705</v>
      </c>
      <c r="E169" s="15" t="s">
        <v>488</v>
      </c>
      <c r="F169" s="15" t="s">
        <v>488</v>
      </c>
      <c r="G169" s="15"/>
      <c r="H169" s="15" t="s">
        <v>540</v>
      </c>
      <c r="I169" s="15" t="s">
        <v>56</v>
      </c>
      <c r="J169" s="16">
        <v>8.57</v>
      </c>
      <c r="K169" s="17">
        <v>1430</v>
      </c>
      <c r="L169" s="16">
        <f t="shared" si="17"/>
        <v>12255.1</v>
      </c>
      <c r="M169" s="8"/>
      <c r="N169" s="8"/>
      <c r="O169" s="8"/>
      <c r="P169" s="8">
        <f t="shared" si="18"/>
        <v>0</v>
      </c>
      <c r="Q169" s="8"/>
      <c r="R169" s="8"/>
      <c r="S169" s="8"/>
      <c r="T169" s="8"/>
      <c r="U169" s="16">
        <f t="shared" si="19"/>
        <v>0</v>
      </c>
      <c r="V169" s="16">
        <f t="shared" si="20"/>
        <v>0</v>
      </c>
      <c r="W169" s="16">
        <f t="shared" si="21"/>
        <v>0</v>
      </c>
      <c r="X169" s="17">
        <f t="shared" si="22"/>
        <v>1430</v>
      </c>
      <c r="Y169" s="24"/>
    </row>
    <row r="170" spans="1:25" ht="51" x14ac:dyDescent="0.2">
      <c r="A170" s="23"/>
      <c r="B170" s="15" t="s">
        <v>55</v>
      </c>
      <c r="C170" s="15">
        <v>153</v>
      </c>
      <c r="D170" s="15">
        <v>294705</v>
      </c>
      <c r="E170" s="15" t="s">
        <v>489</v>
      </c>
      <c r="F170" s="15" t="s">
        <v>489</v>
      </c>
      <c r="G170" s="15"/>
      <c r="H170" s="15" t="s">
        <v>540</v>
      </c>
      <c r="I170" s="15" t="s">
        <v>56</v>
      </c>
      <c r="J170" s="16">
        <v>6.29</v>
      </c>
      <c r="K170" s="17">
        <v>715</v>
      </c>
      <c r="L170" s="16">
        <f t="shared" si="17"/>
        <v>4497.3500000000004</v>
      </c>
      <c r="M170" s="8"/>
      <c r="N170" s="8"/>
      <c r="O170" s="8"/>
      <c r="P170" s="8">
        <f t="shared" si="18"/>
        <v>0</v>
      </c>
      <c r="Q170" s="8"/>
      <c r="R170" s="8"/>
      <c r="S170" s="8"/>
      <c r="T170" s="8"/>
      <c r="U170" s="16">
        <f t="shared" si="19"/>
        <v>0</v>
      </c>
      <c r="V170" s="16">
        <f t="shared" si="20"/>
        <v>0</v>
      </c>
      <c r="W170" s="16">
        <f t="shared" si="21"/>
        <v>0</v>
      </c>
      <c r="X170" s="17">
        <f t="shared" si="22"/>
        <v>715</v>
      </c>
      <c r="Y170" s="24"/>
    </row>
    <row r="171" spans="1:25" ht="51" x14ac:dyDescent="0.2">
      <c r="A171" s="23"/>
      <c r="B171" s="15" t="s">
        <v>55</v>
      </c>
      <c r="C171" s="15">
        <v>154</v>
      </c>
      <c r="D171" s="15">
        <v>294705</v>
      </c>
      <c r="E171" s="15" t="s">
        <v>490</v>
      </c>
      <c r="F171" s="15" t="s">
        <v>490</v>
      </c>
      <c r="G171" s="15"/>
      <c r="H171" s="15" t="s">
        <v>543</v>
      </c>
      <c r="I171" s="15" t="s">
        <v>56</v>
      </c>
      <c r="J171" s="16">
        <v>8.57</v>
      </c>
      <c r="K171" s="17">
        <v>20</v>
      </c>
      <c r="L171" s="16">
        <f t="shared" si="17"/>
        <v>171.4</v>
      </c>
      <c r="M171" s="8"/>
      <c r="N171" s="8"/>
      <c r="O171" s="8"/>
      <c r="P171" s="8">
        <f t="shared" si="18"/>
        <v>0</v>
      </c>
      <c r="Q171" s="8"/>
      <c r="R171" s="8"/>
      <c r="S171" s="8"/>
      <c r="T171" s="8"/>
      <c r="U171" s="16">
        <f t="shared" si="19"/>
        <v>0</v>
      </c>
      <c r="V171" s="16">
        <f t="shared" si="20"/>
        <v>0</v>
      </c>
      <c r="W171" s="16">
        <f t="shared" si="21"/>
        <v>0</v>
      </c>
      <c r="X171" s="17">
        <f t="shared" si="22"/>
        <v>20</v>
      </c>
      <c r="Y171" s="24"/>
    </row>
    <row r="172" spans="1:25" ht="38.25" x14ac:dyDescent="0.2">
      <c r="A172" s="23"/>
      <c r="B172" s="15" t="s">
        <v>55</v>
      </c>
      <c r="C172" s="15">
        <v>155</v>
      </c>
      <c r="D172" s="15">
        <v>294705</v>
      </c>
      <c r="E172" s="15" t="s">
        <v>491</v>
      </c>
      <c r="F172" s="15" t="s">
        <v>491</v>
      </c>
      <c r="G172" s="15"/>
      <c r="H172" s="15" t="s">
        <v>540</v>
      </c>
      <c r="I172" s="15" t="s">
        <v>106</v>
      </c>
      <c r="J172" s="16">
        <v>30.23</v>
      </c>
      <c r="K172" s="17">
        <v>50</v>
      </c>
      <c r="L172" s="16">
        <f t="shared" si="17"/>
        <v>1511.5</v>
      </c>
      <c r="M172" s="8"/>
      <c r="N172" s="8"/>
      <c r="O172" s="8"/>
      <c r="P172" s="8">
        <f t="shared" si="18"/>
        <v>0</v>
      </c>
      <c r="Q172" s="8"/>
      <c r="R172" s="8"/>
      <c r="S172" s="8"/>
      <c r="T172" s="8"/>
      <c r="U172" s="16">
        <f t="shared" si="19"/>
        <v>0</v>
      </c>
      <c r="V172" s="16">
        <f t="shared" si="20"/>
        <v>0</v>
      </c>
      <c r="W172" s="16">
        <f t="shared" si="21"/>
        <v>0</v>
      </c>
      <c r="X172" s="17">
        <f t="shared" si="22"/>
        <v>50</v>
      </c>
      <c r="Y172" s="24"/>
    </row>
    <row r="173" spans="1:25" ht="38.25" x14ac:dyDescent="0.2">
      <c r="A173" s="23"/>
      <c r="B173" s="15" t="s">
        <v>55</v>
      </c>
      <c r="C173" s="15">
        <v>156</v>
      </c>
      <c r="D173" s="15">
        <v>294705</v>
      </c>
      <c r="E173" s="15" t="s">
        <v>548</v>
      </c>
      <c r="F173" s="15" t="s">
        <v>548</v>
      </c>
      <c r="G173" s="15"/>
      <c r="H173" s="15" t="s">
        <v>541</v>
      </c>
      <c r="I173" s="15" t="s">
        <v>56</v>
      </c>
      <c r="J173" s="16">
        <v>79.989999999999995</v>
      </c>
      <c r="K173" s="17">
        <v>19</v>
      </c>
      <c r="L173" s="16">
        <f t="shared" si="17"/>
        <v>1519.81</v>
      </c>
      <c r="M173" s="8"/>
      <c r="N173" s="8"/>
      <c r="O173" s="8"/>
      <c r="P173" s="8">
        <f t="shared" si="18"/>
        <v>0</v>
      </c>
      <c r="Q173" s="8"/>
      <c r="R173" s="8"/>
      <c r="S173" s="8"/>
      <c r="T173" s="8"/>
      <c r="U173" s="16">
        <f t="shared" si="19"/>
        <v>0</v>
      </c>
      <c r="V173" s="16">
        <f t="shared" si="20"/>
        <v>0</v>
      </c>
      <c r="W173" s="16">
        <f t="shared" si="21"/>
        <v>0</v>
      </c>
      <c r="X173" s="17">
        <f t="shared" si="22"/>
        <v>19</v>
      </c>
      <c r="Y173" s="24"/>
    </row>
    <row r="174" spans="1:25" ht="38.25" x14ac:dyDescent="0.2">
      <c r="A174" s="23"/>
      <c r="B174" s="15" t="s">
        <v>55</v>
      </c>
      <c r="C174" s="15">
        <v>157</v>
      </c>
      <c r="D174" s="15">
        <v>294705</v>
      </c>
      <c r="E174" s="15" t="s">
        <v>492</v>
      </c>
      <c r="F174" s="15" t="s">
        <v>492</v>
      </c>
      <c r="G174" s="15"/>
      <c r="H174" s="15" t="s">
        <v>541</v>
      </c>
      <c r="I174" s="15" t="s">
        <v>56</v>
      </c>
      <c r="J174" s="16">
        <v>62.52</v>
      </c>
      <c r="K174" s="17">
        <v>120</v>
      </c>
      <c r="L174" s="16">
        <f t="shared" si="17"/>
        <v>7502.4000000000005</v>
      </c>
      <c r="M174" s="8"/>
      <c r="N174" s="8"/>
      <c r="O174" s="8"/>
      <c r="P174" s="8">
        <f t="shared" si="18"/>
        <v>0</v>
      </c>
      <c r="Q174" s="8"/>
      <c r="R174" s="8"/>
      <c r="S174" s="8"/>
      <c r="T174" s="8"/>
      <c r="U174" s="16">
        <f t="shared" si="19"/>
        <v>0</v>
      </c>
      <c r="V174" s="16">
        <f t="shared" si="20"/>
        <v>0</v>
      </c>
      <c r="W174" s="16">
        <f t="shared" si="21"/>
        <v>0</v>
      </c>
      <c r="X174" s="17">
        <f t="shared" si="22"/>
        <v>120</v>
      </c>
      <c r="Y174" s="24"/>
    </row>
    <row r="175" spans="1:25" ht="38.25" x14ac:dyDescent="0.2">
      <c r="A175" s="23"/>
      <c r="B175" s="15" t="s">
        <v>55</v>
      </c>
      <c r="C175" s="15">
        <v>158</v>
      </c>
      <c r="D175" s="15">
        <v>294705</v>
      </c>
      <c r="E175" s="15" t="s">
        <v>493</v>
      </c>
      <c r="F175" s="15" t="s">
        <v>493</v>
      </c>
      <c r="G175" s="15"/>
      <c r="H175" s="15" t="s">
        <v>541</v>
      </c>
      <c r="I175" s="15" t="s">
        <v>56</v>
      </c>
      <c r="J175" s="16">
        <v>59.36</v>
      </c>
      <c r="K175" s="17">
        <v>60</v>
      </c>
      <c r="L175" s="16">
        <f t="shared" si="17"/>
        <v>3561.6</v>
      </c>
      <c r="M175" s="8"/>
      <c r="N175" s="8"/>
      <c r="O175" s="8"/>
      <c r="P175" s="8">
        <f t="shared" si="18"/>
        <v>0</v>
      </c>
      <c r="Q175" s="8"/>
      <c r="R175" s="8"/>
      <c r="S175" s="8"/>
      <c r="T175" s="8"/>
      <c r="U175" s="16">
        <f t="shared" si="19"/>
        <v>0</v>
      </c>
      <c r="V175" s="16">
        <f t="shared" si="20"/>
        <v>0</v>
      </c>
      <c r="W175" s="16">
        <f t="shared" si="21"/>
        <v>0</v>
      </c>
      <c r="X175" s="17">
        <f t="shared" si="22"/>
        <v>60</v>
      </c>
      <c r="Y175" s="24"/>
    </row>
    <row r="176" spans="1:25" ht="51" x14ac:dyDescent="0.2">
      <c r="A176" s="23"/>
      <c r="B176" s="15" t="s">
        <v>55</v>
      </c>
      <c r="C176" s="15">
        <v>159</v>
      </c>
      <c r="D176" s="15">
        <v>294705</v>
      </c>
      <c r="E176" s="15" t="s">
        <v>494</v>
      </c>
      <c r="F176" s="15" t="s">
        <v>494</v>
      </c>
      <c r="G176" s="15"/>
      <c r="H176" s="15" t="s">
        <v>541</v>
      </c>
      <c r="I176" s="15" t="s">
        <v>56</v>
      </c>
      <c r="J176" s="16">
        <v>109.98</v>
      </c>
      <c r="K176" s="17">
        <v>50</v>
      </c>
      <c r="L176" s="16">
        <f t="shared" si="17"/>
        <v>5499</v>
      </c>
      <c r="M176" s="8"/>
      <c r="N176" s="8"/>
      <c r="O176" s="8"/>
      <c r="P176" s="8">
        <f t="shared" si="18"/>
        <v>0</v>
      </c>
      <c r="Q176" s="8"/>
      <c r="R176" s="8"/>
      <c r="S176" s="8"/>
      <c r="T176" s="8"/>
      <c r="U176" s="16">
        <f t="shared" si="19"/>
        <v>0</v>
      </c>
      <c r="V176" s="16">
        <f t="shared" si="20"/>
        <v>0</v>
      </c>
      <c r="W176" s="16">
        <f t="shared" si="21"/>
        <v>0</v>
      </c>
      <c r="X176" s="17">
        <f t="shared" si="22"/>
        <v>50</v>
      </c>
      <c r="Y176" s="24"/>
    </row>
    <row r="177" spans="1:25" ht="38.25" x14ac:dyDescent="0.2">
      <c r="A177" s="23"/>
      <c r="B177" s="15" t="s">
        <v>55</v>
      </c>
      <c r="C177" s="15">
        <v>160</v>
      </c>
      <c r="D177" s="15">
        <v>294705</v>
      </c>
      <c r="E177" s="15" t="s">
        <v>495</v>
      </c>
      <c r="F177" s="15" t="s">
        <v>495</v>
      </c>
      <c r="G177" s="15"/>
      <c r="H177" s="15" t="s">
        <v>541</v>
      </c>
      <c r="I177" s="15" t="s">
        <v>106</v>
      </c>
      <c r="J177" s="16">
        <v>45.02</v>
      </c>
      <c r="K177" s="17">
        <v>10</v>
      </c>
      <c r="L177" s="16">
        <f t="shared" si="17"/>
        <v>450.20000000000005</v>
      </c>
      <c r="M177" s="8"/>
      <c r="N177" s="8"/>
      <c r="O177" s="8"/>
      <c r="P177" s="8">
        <f t="shared" si="18"/>
        <v>0</v>
      </c>
      <c r="Q177" s="8"/>
      <c r="R177" s="8"/>
      <c r="S177" s="8"/>
      <c r="T177" s="8"/>
      <c r="U177" s="16">
        <f t="shared" si="19"/>
        <v>0</v>
      </c>
      <c r="V177" s="16">
        <f t="shared" si="20"/>
        <v>0</v>
      </c>
      <c r="W177" s="16">
        <f t="shared" si="21"/>
        <v>0</v>
      </c>
      <c r="X177" s="17">
        <f t="shared" si="22"/>
        <v>10</v>
      </c>
      <c r="Y177" s="24"/>
    </row>
    <row r="178" spans="1:25" ht="38.25" x14ac:dyDescent="0.2">
      <c r="A178" s="23"/>
      <c r="B178" s="15" t="s">
        <v>55</v>
      </c>
      <c r="C178" s="15">
        <v>161</v>
      </c>
      <c r="D178" s="15">
        <v>294705</v>
      </c>
      <c r="E178" s="15" t="s">
        <v>496</v>
      </c>
      <c r="F178" s="15" t="s">
        <v>496</v>
      </c>
      <c r="G178" s="15"/>
      <c r="H178" s="15" t="s">
        <v>541</v>
      </c>
      <c r="I178" s="15" t="s">
        <v>106</v>
      </c>
      <c r="J178" s="16">
        <v>34.04</v>
      </c>
      <c r="K178" s="17">
        <v>12</v>
      </c>
      <c r="L178" s="16">
        <f t="shared" si="17"/>
        <v>408.48</v>
      </c>
      <c r="M178" s="8"/>
      <c r="N178" s="8"/>
      <c r="O178" s="8"/>
      <c r="P178" s="8">
        <f t="shared" si="18"/>
        <v>0</v>
      </c>
      <c r="Q178" s="8"/>
      <c r="R178" s="8"/>
      <c r="S178" s="8"/>
      <c r="T178" s="8"/>
      <c r="U178" s="16">
        <f t="shared" si="19"/>
        <v>0</v>
      </c>
      <c r="V178" s="16">
        <f t="shared" si="20"/>
        <v>0</v>
      </c>
      <c r="W178" s="16">
        <f t="shared" si="21"/>
        <v>0</v>
      </c>
      <c r="X178" s="17">
        <f t="shared" si="22"/>
        <v>12</v>
      </c>
      <c r="Y178" s="24"/>
    </row>
    <row r="179" spans="1:25" ht="38.25" x14ac:dyDescent="0.2">
      <c r="A179" s="23"/>
      <c r="B179" s="15" t="s">
        <v>55</v>
      </c>
      <c r="C179" s="15">
        <v>162</v>
      </c>
      <c r="D179" s="15">
        <v>294705</v>
      </c>
      <c r="E179" s="15" t="s">
        <v>497</v>
      </c>
      <c r="F179" s="15" t="s">
        <v>497</v>
      </c>
      <c r="G179" s="15"/>
      <c r="H179" s="15" t="s">
        <v>541</v>
      </c>
      <c r="I179" s="15" t="s">
        <v>106</v>
      </c>
      <c r="J179" s="16">
        <v>8.42</v>
      </c>
      <c r="K179" s="17">
        <v>33</v>
      </c>
      <c r="L179" s="16">
        <f t="shared" si="17"/>
        <v>277.86</v>
      </c>
      <c r="M179" s="8"/>
      <c r="N179" s="8"/>
      <c r="O179" s="8"/>
      <c r="P179" s="8">
        <f t="shared" si="18"/>
        <v>0</v>
      </c>
      <c r="Q179" s="8"/>
      <c r="R179" s="8"/>
      <c r="S179" s="8"/>
      <c r="T179" s="8"/>
      <c r="U179" s="16">
        <f t="shared" si="19"/>
        <v>0</v>
      </c>
      <c r="V179" s="16">
        <f t="shared" si="20"/>
        <v>0</v>
      </c>
      <c r="W179" s="16">
        <f t="shared" si="21"/>
        <v>0</v>
      </c>
      <c r="X179" s="17">
        <f t="shared" si="22"/>
        <v>33</v>
      </c>
      <c r="Y179" s="24"/>
    </row>
    <row r="180" spans="1:25" ht="38.25" x14ac:dyDescent="0.2">
      <c r="A180" s="23"/>
      <c r="B180" s="15" t="s">
        <v>55</v>
      </c>
      <c r="C180" s="15">
        <v>163</v>
      </c>
      <c r="D180" s="15">
        <v>294705</v>
      </c>
      <c r="E180" s="15" t="s">
        <v>498</v>
      </c>
      <c r="F180" s="15" t="s">
        <v>498</v>
      </c>
      <c r="G180" s="15"/>
      <c r="H180" s="15" t="s">
        <v>541</v>
      </c>
      <c r="I180" s="15" t="s">
        <v>106</v>
      </c>
      <c r="J180" s="16">
        <v>15.44</v>
      </c>
      <c r="K180" s="17">
        <v>800</v>
      </c>
      <c r="L180" s="16">
        <f t="shared" si="17"/>
        <v>12352</v>
      </c>
      <c r="M180" s="8"/>
      <c r="N180" s="8"/>
      <c r="O180" s="8"/>
      <c r="P180" s="8">
        <f t="shared" si="18"/>
        <v>0</v>
      </c>
      <c r="Q180" s="8"/>
      <c r="R180" s="8"/>
      <c r="S180" s="8"/>
      <c r="T180" s="8"/>
      <c r="U180" s="16">
        <f t="shared" si="19"/>
        <v>0</v>
      </c>
      <c r="V180" s="16">
        <f t="shared" si="20"/>
        <v>0</v>
      </c>
      <c r="W180" s="16">
        <f t="shared" si="21"/>
        <v>0</v>
      </c>
      <c r="X180" s="17">
        <f t="shared" si="22"/>
        <v>800</v>
      </c>
      <c r="Y180" s="24"/>
    </row>
    <row r="181" spans="1:25" ht="38.25" x14ac:dyDescent="0.2">
      <c r="A181" s="23"/>
      <c r="B181" s="15" t="s">
        <v>55</v>
      </c>
      <c r="C181" s="15">
        <v>164</v>
      </c>
      <c r="D181" s="15">
        <v>294705</v>
      </c>
      <c r="E181" s="15" t="s">
        <v>499</v>
      </c>
      <c r="F181" s="15" t="s">
        <v>499</v>
      </c>
      <c r="G181" s="15"/>
      <c r="H181" s="15" t="s">
        <v>541</v>
      </c>
      <c r="I181" s="15" t="s">
        <v>106</v>
      </c>
      <c r="J181" s="16">
        <v>21.02</v>
      </c>
      <c r="K181" s="17">
        <v>3000</v>
      </c>
      <c r="L181" s="16">
        <f t="shared" si="17"/>
        <v>63060</v>
      </c>
      <c r="M181" s="8"/>
      <c r="N181" s="8"/>
      <c r="O181" s="8"/>
      <c r="P181" s="8">
        <f t="shared" si="18"/>
        <v>0</v>
      </c>
      <c r="Q181" s="8"/>
      <c r="R181" s="8"/>
      <c r="S181" s="8"/>
      <c r="T181" s="8"/>
      <c r="U181" s="16">
        <f t="shared" si="19"/>
        <v>0</v>
      </c>
      <c r="V181" s="16">
        <f t="shared" si="20"/>
        <v>0</v>
      </c>
      <c r="W181" s="16">
        <f t="shared" si="21"/>
        <v>0</v>
      </c>
      <c r="X181" s="17">
        <f t="shared" si="22"/>
        <v>3000</v>
      </c>
      <c r="Y181" s="24"/>
    </row>
    <row r="182" spans="1:25" ht="38.25" x14ac:dyDescent="0.2">
      <c r="A182" s="23"/>
      <c r="B182" s="15" t="s">
        <v>55</v>
      </c>
      <c r="C182" s="15">
        <v>165</v>
      </c>
      <c r="D182" s="15">
        <v>294705</v>
      </c>
      <c r="E182" s="15" t="s">
        <v>500</v>
      </c>
      <c r="F182" s="15" t="s">
        <v>500</v>
      </c>
      <c r="G182" s="15"/>
      <c r="H182" s="15" t="s">
        <v>541</v>
      </c>
      <c r="I182" s="15" t="s">
        <v>106</v>
      </c>
      <c r="J182" s="16">
        <v>39.53</v>
      </c>
      <c r="K182" s="17">
        <v>600</v>
      </c>
      <c r="L182" s="16">
        <f t="shared" si="17"/>
        <v>23718</v>
      </c>
      <c r="M182" s="8"/>
      <c r="N182" s="8"/>
      <c r="O182" s="8"/>
      <c r="P182" s="8">
        <f t="shared" si="18"/>
        <v>0</v>
      </c>
      <c r="Q182" s="8"/>
      <c r="R182" s="8"/>
      <c r="S182" s="8"/>
      <c r="T182" s="8"/>
      <c r="U182" s="16">
        <f t="shared" si="19"/>
        <v>0</v>
      </c>
      <c r="V182" s="16">
        <f t="shared" si="20"/>
        <v>0</v>
      </c>
      <c r="W182" s="16">
        <f t="shared" si="21"/>
        <v>0</v>
      </c>
      <c r="X182" s="17">
        <f t="shared" si="22"/>
        <v>600</v>
      </c>
      <c r="Y182" s="24"/>
    </row>
    <row r="183" spans="1:25" ht="38.25" x14ac:dyDescent="0.2">
      <c r="A183" s="23"/>
      <c r="B183" s="15" t="s">
        <v>55</v>
      </c>
      <c r="C183" s="15">
        <v>166</v>
      </c>
      <c r="D183" s="15">
        <v>294705</v>
      </c>
      <c r="E183" s="15" t="s">
        <v>501</v>
      </c>
      <c r="F183" s="15" t="s">
        <v>501</v>
      </c>
      <c r="G183" s="15"/>
      <c r="H183" s="15" t="s">
        <v>540</v>
      </c>
      <c r="I183" s="15" t="s">
        <v>56</v>
      </c>
      <c r="J183" s="16">
        <v>50.63</v>
      </c>
      <c r="K183" s="17">
        <v>32</v>
      </c>
      <c r="L183" s="16">
        <f t="shared" si="17"/>
        <v>1620.16</v>
      </c>
      <c r="M183" s="8"/>
      <c r="N183" s="8"/>
      <c r="O183" s="8"/>
      <c r="P183" s="8">
        <f t="shared" si="18"/>
        <v>0</v>
      </c>
      <c r="Q183" s="8"/>
      <c r="R183" s="8"/>
      <c r="S183" s="8"/>
      <c r="T183" s="8"/>
      <c r="U183" s="16">
        <f t="shared" si="19"/>
        <v>0</v>
      </c>
      <c r="V183" s="16">
        <f t="shared" si="20"/>
        <v>0</v>
      </c>
      <c r="W183" s="16">
        <f t="shared" si="21"/>
        <v>0</v>
      </c>
      <c r="X183" s="17">
        <f t="shared" si="22"/>
        <v>32</v>
      </c>
      <c r="Y183" s="24"/>
    </row>
    <row r="184" spans="1:25" ht="38.25" x14ac:dyDescent="0.2">
      <c r="A184" s="23"/>
      <c r="B184" s="15" t="s">
        <v>55</v>
      </c>
      <c r="C184" s="15">
        <v>167</v>
      </c>
      <c r="D184" s="15">
        <v>294705</v>
      </c>
      <c r="E184" s="15" t="s">
        <v>502</v>
      </c>
      <c r="F184" s="15" t="s">
        <v>502</v>
      </c>
      <c r="G184" s="15"/>
      <c r="H184" s="15" t="s">
        <v>540</v>
      </c>
      <c r="I184" s="15" t="s">
        <v>106</v>
      </c>
      <c r="J184" s="16">
        <v>43.19</v>
      </c>
      <c r="K184" s="17">
        <v>30</v>
      </c>
      <c r="L184" s="16">
        <f t="shared" si="17"/>
        <v>1295.6999999999998</v>
      </c>
      <c r="M184" s="8"/>
      <c r="N184" s="8"/>
      <c r="O184" s="8"/>
      <c r="P184" s="8">
        <f t="shared" si="18"/>
        <v>0</v>
      </c>
      <c r="Q184" s="8"/>
      <c r="R184" s="8"/>
      <c r="S184" s="8"/>
      <c r="T184" s="8"/>
      <c r="U184" s="16">
        <f t="shared" si="19"/>
        <v>0</v>
      </c>
      <c r="V184" s="16">
        <f t="shared" si="20"/>
        <v>0</v>
      </c>
      <c r="W184" s="16">
        <f t="shared" si="21"/>
        <v>0</v>
      </c>
      <c r="X184" s="17">
        <f t="shared" si="22"/>
        <v>30</v>
      </c>
      <c r="Y184" s="24"/>
    </row>
    <row r="185" spans="1:25" ht="38.25" x14ac:dyDescent="0.2">
      <c r="A185" s="23"/>
      <c r="B185" s="15" t="s">
        <v>55</v>
      </c>
      <c r="C185" s="15">
        <v>168</v>
      </c>
      <c r="D185" s="15">
        <v>294705</v>
      </c>
      <c r="E185" s="15" t="s">
        <v>552</v>
      </c>
      <c r="F185" s="15" t="s">
        <v>552</v>
      </c>
      <c r="G185" s="15"/>
      <c r="H185" s="15" t="s">
        <v>540</v>
      </c>
      <c r="I185" s="15" t="s">
        <v>106</v>
      </c>
      <c r="J185" s="16">
        <v>96.63</v>
      </c>
      <c r="K185" s="17">
        <v>1</v>
      </c>
      <c r="L185" s="16">
        <f t="shared" si="17"/>
        <v>96.63</v>
      </c>
      <c r="M185" s="8"/>
      <c r="N185" s="8"/>
      <c r="O185" s="8"/>
      <c r="P185" s="8">
        <f t="shared" si="18"/>
        <v>0</v>
      </c>
      <c r="Q185" s="8"/>
      <c r="R185" s="8"/>
      <c r="S185" s="8"/>
      <c r="T185" s="8"/>
      <c r="U185" s="16">
        <f t="shared" si="19"/>
        <v>0</v>
      </c>
      <c r="V185" s="16">
        <f t="shared" si="20"/>
        <v>0</v>
      </c>
      <c r="W185" s="16">
        <f t="shared" si="21"/>
        <v>0</v>
      </c>
      <c r="X185" s="17">
        <f t="shared" si="22"/>
        <v>1</v>
      </c>
      <c r="Y185" s="24"/>
    </row>
    <row r="186" spans="1:25" ht="51" x14ac:dyDescent="0.2">
      <c r="A186" s="23"/>
      <c r="B186" s="15" t="s">
        <v>55</v>
      </c>
      <c r="C186" s="15">
        <v>169</v>
      </c>
      <c r="D186" s="15">
        <v>294705</v>
      </c>
      <c r="E186" s="15" t="s">
        <v>553</v>
      </c>
      <c r="F186" s="15" t="s">
        <v>553</v>
      </c>
      <c r="G186" s="15"/>
      <c r="H186" s="15" t="s">
        <v>540</v>
      </c>
      <c r="I186" s="15" t="s">
        <v>56</v>
      </c>
      <c r="J186" s="16">
        <v>89.51</v>
      </c>
      <c r="K186" s="17">
        <v>3</v>
      </c>
      <c r="L186" s="16">
        <f t="shared" si="17"/>
        <v>268.53000000000003</v>
      </c>
      <c r="M186" s="8"/>
      <c r="N186" s="8"/>
      <c r="O186" s="8"/>
      <c r="P186" s="8">
        <f t="shared" si="18"/>
        <v>0</v>
      </c>
      <c r="Q186" s="8"/>
      <c r="R186" s="8"/>
      <c r="S186" s="8"/>
      <c r="T186" s="8"/>
      <c r="U186" s="16">
        <f t="shared" si="19"/>
        <v>0</v>
      </c>
      <c r="V186" s="16">
        <f t="shared" si="20"/>
        <v>0</v>
      </c>
      <c r="W186" s="16">
        <f t="shared" si="21"/>
        <v>0</v>
      </c>
      <c r="X186" s="17">
        <f t="shared" si="22"/>
        <v>3</v>
      </c>
      <c r="Y186" s="24"/>
    </row>
    <row r="187" spans="1:25" ht="38.25" x14ac:dyDescent="0.2">
      <c r="A187" s="23"/>
      <c r="B187" s="15" t="s">
        <v>55</v>
      </c>
      <c r="C187" s="15">
        <v>170</v>
      </c>
      <c r="D187" s="15">
        <v>294705</v>
      </c>
      <c r="E187" s="15" t="s">
        <v>503</v>
      </c>
      <c r="F187" s="15" t="s">
        <v>503</v>
      </c>
      <c r="G187" s="15"/>
      <c r="H187" s="15" t="s">
        <v>540</v>
      </c>
      <c r="I187" s="15" t="s">
        <v>56</v>
      </c>
      <c r="J187" s="16">
        <v>145.41999999999999</v>
      </c>
      <c r="K187" s="17">
        <v>5</v>
      </c>
      <c r="L187" s="16">
        <f t="shared" si="17"/>
        <v>727.09999999999991</v>
      </c>
      <c r="M187" s="8"/>
      <c r="N187" s="8"/>
      <c r="O187" s="8"/>
      <c r="P187" s="8">
        <f t="shared" si="18"/>
        <v>0</v>
      </c>
      <c r="Q187" s="8"/>
      <c r="R187" s="8"/>
      <c r="S187" s="8"/>
      <c r="T187" s="8"/>
      <c r="U187" s="16">
        <f t="shared" si="19"/>
        <v>0</v>
      </c>
      <c r="V187" s="16">
        <f t="shared" si="20"/>
        <v>0</v>
      </c>
      <c r="W187" s="16">
        <f t="shared" si="21"/>
        <v>0</v>
      </c>
      <c r="X187" s="17">
        <f t="shared" si="22"/>
        <v>5</v>
      </c>
      <c r="Y187" s="24"/>
    </row>
    <row r="188" spans="1:25" ht="38.25" x14ac:dyDescent="0.2">
      <c r="A188" s="23"/>
      <c r="B188" s="15" t="s">
        <v>55</v>
      </c>
      <c r="C188" s="15">
        <v>171</v>
      </c>
      <c r="D188" s="15">
        <v>294705</v>
      </c>
      <c r="E188" s="15" t="s">
        <v>504</v>
      </c>
      <c r="F188" s="15" t="s">
        <v>504</v>
      </c>
      <c r="G188" s="15"/>
      <c r="H188" s="15" t="s">
        <v>540</v>
      </c>
      <c r="I188" s="15" t="s">
        <v>106</v>
      </c>
      <c r="J188" s="16">
        <v>104.96</v>
      </c>
      <c r="K188" s="17">
        <v>20</v>
      </c>
      <c r="L188" s="16">
        <f t="shared" si="17"/>
        <v>2099.1999999999998</v>
      </c>
      <c r="M188" s="8"/>
      <c r="N188" s="8"/>
      <c r="O188" s="8"/>
      <c r="P188" s="8">
        <f t="shared" si="18"/>
        <v>0</v>
      </c>
      <c r="Q188" s="8"/>
      <c r="R188" s="8"/>
      <c r="S188" s="8"/>
      <c r="T188" s="8"/>
      <c r="U188" s="16">
        <f t="shared" si="19"/>
        <v>0</v>
      </c>
      <c r="V188" s="16">
        <f t="shared" si="20"/>
        <v>0</v>
      </c>
      <c r="W188" s="16">
        <f t="shared" si="21"/>
        <v>0</v>
      </c>
      <c r="X188" s="17">
        <f t="shared" si="22"/>
        <v>20</v>
      </c>
      <c r="Y188" s="24"/>
    </row>
    <row r="189" spans="1:25" ht="63.75" x14ac:dyDescent="0.2">
      <c r="A189" s="23"/>
      <c r="B189" s="15" t="s">
        <v>55</v>
      </c>
      <c r="C189" s="15">
        <v>172</v>
      </c>
      <c r="D189" s="15">
        <v>294705</v>
      </c>
      <c r="E189" s="15" t="s">
        <v>505</v>
      </c>
      <c r="F189" s="15" t="s">
        <v>505</v>
      </c>
      <c r="G189" s="15"/>
      <c r="H189" s="15" t="s">
        <v>540</v>
      </c>
      <c r="I189" s="15" t="s">
        <v>106</v>
      </c>
      <c r="J189" s="16">
        <v>232.6</v>
      </c>
      <c r="K189" s="17">
        <v>12</v>
      </c>
      <c r="L189" s="16">
        <f t="shared" si="17"/>
        <v>2791.2</v>
      </c>
      <c r="M189" s="8"/>
      <c r="N189" s="8"/>
      <c r="O189" s="8"/>
      <c r="P189" s="8">
        <f t="shared" si="18"/>
        <v>0</v>
      </c>
      <c r="Q189" s="8"/>
      <c r="R189" s="8"/>
      <c r="S189" s="8"/>
      <c r="T189" s="8"/>
      <c r="U189" s="16">
        <f t="shared" si="19"/>
        <v>0</v>
      </c>
      <c r="V189" s="16">
        <f t="shared" si="20"/>
        <v>0</v>
      </c>
      <c r="W189" s="16">
        <f t="shared" si="21"/>
        <v>0</v>
      </c>
      <c r="X189" s="17">
        <f t="shared" si="22"/>
        <v>12</v>
      </c>
      <c r="Y189" s="24"/>
    </row>
    <row r="190" spans="1:25" ht="63.75" x14ac:dyDescent="0.2">
      <c r="A190" s="23"/>
      <c r="B190" s="15" t="s">
        <v>55</v>
      </c>
      <c r="C190" s="15">
        <v>173</v>
      </c>
      <c r="D190" s="15">
        <v>294705</v>
      </c>
      <c r="E190" s="15" t="s">
        <v>506</v>
      </c>
      <c r="F190" s="15" t="s">
        <v>506</v>
      </c>
      <c r="G190" s="15"/>
      <c r="H190" s="15" t="s">
        <v>540</v>
      </c>
      <c r="I190" s="15" t="s">
        <v>106</v>
      </c>
      <c r="J190" s="16">
        <v>386.57</v>
      </c>
      <c r="K190" s="17">
        <v>2</v>
      </c>
      <c r="L190" s="16">
        <f t="shared" si="17"/>
        <v>773.14</v>
      </c>
      <c r="M190" s="8"/>
      <c r="N190" s="8"/>
      <c r="O190" s="8"/>
      <c r="P190" s="8">
        <f t="shared" si="18"/>
        <v>0</v>
      </c>
      <c r="Q190" s="8"/>
      <c r="R190" s="8"/>
      <c r="S190" s="8"/>
      <c r="T190" s="8"/>
      <c r="U190" s="16">
        <f t="shared" si="19"/>
        <v>0</v>
      </c>
      <c r="V190" s="16">
        <f t="shared" si="20"/>
        <v>0</v>
      </c>
      <c r="W190" s="16">
        <f t="shared" si="21"/>
        <v>0</v>
      </c>
      <c r="X190" s="17">
        <f t="shared" si="22"/>
        <v>2</v>
      </c>
      <c r="Y190" s="24"/>
    </row>
    <row r="191" spans="1:25" ht="51" x14ac:dyDescent="0.2">
      <c r="A191" s="23"/>
      <c r="B191" s="15" t="s">
        <v>55</v>
      </c>
      <c r="C191" s="15">
        <v>174</v>
      </c>
      <c r="D191" s="15">
        <v>294705</v>
      </c>
      <c r="E191" s="15" t="s">
        <v>507</v>
      </c>
      <c r="F191" s="15" t="s">
        <v>507</v>
      </c>
      <c r="G191" s="15"/>
      <c r="H191" s="15" t="s">
        <v>540</v>
      </c>
      <c r="I191" s="15" t="s">
        <v>106</v>
      </c>
      <c r="J191" s="16">
        <v>121.85</v>
      </c>
      <c r="K191" s="17">
        <v>150</v>
      </c>
      <c r="L191" s="16">
        <f t="shared" si="17"/>
        <v>18277.5</v>
      </c>
      <c r="M191" s="8"/>
      <c r="N191" s="8"/>
      <c r="O191" s="8"/>
      <c r="P191" s="8">
        <f t="shared" si="18"/>
        <v>0</v>
      </c>
      <c r="Q191" s="8"/>
      <c r="R191" s="8"/>
      <c r="S191" s="8"/>
      <c r="T191" s="8"/>
      <c r="U191" s="16">
        <f t="shared" si="19"/>
        <v>0</v>
      </c>
      <c r="V191" s="16">
        <f t="shared" si="20"/>
        <v>0</v>
      </c>
      <c r="W191" s="16">
        <f t="shared" si="21"/>
        <v>0</v>
      </c>
      <c r="X191" s="17">
        <f t="shared" si="22"/>
        <v>150</v>
      </c>
      <c r="Y191" s="24"/>
    </row>
    <row r="192" spans="1:25" ht="38.25" x14ac:dyDescent="0.2">
      <c r="A192" s="23"/>
      <c r="B192" s="15" t="s">
        <v>55</v>
      </c>
      <c r="C192" s="15">
        <v>175</v>
      </c>
      <c r="D192" s="15">
        <v>294705</v>
      </c>
      <c r="E192" s="15" t="s">
        <v>508</v>
      </c>
      <c r="F192" s="15" t="s">
        <v>508</v>
      </c>
      <c r="G192" s="15"/>
      <c r="H192" s="15" t="s">
        <v>540</v>
      </c>
      <c r="I192" s="15" t="s">
        <v>106</v>
      </c>
      <c r="J192" s="16">
        <v>452.52</v>
      </c>
      <c r="K192" s="17">
        <v>1</v>
      </c>
      <c r="L192" s="16">
        <f t="shared" si="17"/>
        <v>452.52</v>
      </c>
      <c r="M192" s="8"/>
      <c r="N192" s="8"/>
      <c r="O192" s="8"/>
      <c r="P192" s="8">
        <f t="shared" si="18"/>
        <v>0</v>
      </c>
      <c r="Q192" s="8"/>
      <c r="R192" s="8"/>
      <c r="S192" s="8"/>
      <c r="T192" s="8"/>
      <c r="U192" s="16">
        <f t="shared" si="19"/>
        <v>0</v>
      </c>
      <c r="V192" s="16">
        <f t="shared" si="20"/>
        <v>0</v>
      </c>
      <c r="W192" s="16">
        <f t="shared" si="21"/>
        <v>0</v>
      </c>
      <c r="X192" s="17">
        <f t="shared" si="22"/>
        <v>1</v>
      </c>
      <c r="Y192" s="24"/>
    </row>
    <row r="193" spans="1:25" ht="63.75" x14ac:dyDescent="0.2">
      <c r="A193" s="23"/>
      <c r="B193" s="15" t="s">
        <v>55</v>
      </c>
      <c r="C193" s="15">
        <v>176</v>
      </c>
      <c r="D193" s="15">
        <v>294705</v>
      </c>
      <c r="E193" s="15" t="s">
        <v>509</v>
      </c>
      <c r="F193" s="15" t="s">
        <v>509</v>
      </c>
      <c r="G193" s="15"/>
      <c r="H193" s="15" t="s">
        <v>540</v>
      </c>
      <c r="I193" s="15" t="s">
        <v>106</v>
      </c>
      <c r="J193" s="16">
        <v>619.87</v>
      </c>
      <c r="K193" s="17">
        <v>5</v>
      </c>
      <c r="L193" s="16">
        <f t="shared" si="17"/>
        <v>3099.35</v>
      </c>
      <c r="M193" s="8"/>
      <c r="N193" s="8"/>
      <c r="O193" s="8"/>
      <c r="P193" s="8">
        <f t="shared" si="18"/>
        <v>0</v>
      </c>
      <c r="Q193" s="8"/>
      <c r="R193" s="8"/>
      <c r="S193" s="8"/>
      <c r="T193" s="8"/>
      <c r="U193" s="16">
        <f t="shared" si="19"/>
        <v>0</v>
      </c>
      <c r="V193" s="16">
        <f t="shared" si="20"/>
        <v>0</v>
      </c>
      <c r="W193" s="16">
        <f t="shared" si="21"/>
        <v>0</v>
      </c>
      <c r="X193" s="17">
        <f t="shared" si="22"/>
        <v>5</v>
      </c>
      <c r="Y193" s="24"/>
    </row>
    <row r="194" spans="1:25" ht="63.75" x14ac:dyDescent="0.2">
      <c r="A194" s="23"/>
      <c r="B194" s="15" t="s">
        <v>55</v>
      </c>
      <c r="C194" s="15">
        <v>177</v>
      </c>
      <c r="D194" s="15">
        <v>294705</v>
      </c>
      <c r="E194" s="15" t="s">
        <v>510</v>
      </c>
      <c r="F194" s="15" t="s">
        <v>510</v>
      </c>
      <c r="G194" s="15"/>
      <c r="H194" s="15" t="s">
        <v>540</v>
      </c>
      <c r="I194" s="15" t="s">
        <v>106</v>
      </c>
      <c r="J194" s="16">
        <v>3031.8</v>
      </c>
      <c r="K194" s="17">
        <v>1</v>
      </c>
      <c r="L194" s="16">
        <f t="shared" si="17"/>
        <v>3031.8</v>
      </c>
      <c r="M194" s="8"/>
      <c r="N194" s="8"/>
      <c r="O194" s="8"/>
      <c r="P194" s="8">
        <f t="shared" si="18"/>
        <v>0</v>
      </c>
      <c r="Q194" s="8"/>
      <c r="R194" s="8"/>
      <c r="S194" s="8"/>
      <c r="T194" s="8"/>
      <c r="U194" s="16">
        <f t="shared" si="19"/>
        <v>0</v>
      </c>
      <c r="V194" s="16">
        <f t="shared" si="20"/>
        <v>0</v>
      </c>
      <c r="W194" s="16">
        <f t="shared" si="21"/>
        <v>0</v>
      </c>
      <c r="X194" s="17">
        <f t="shared" si="22"/>
        <v>1</v>
      </c>
      <c r="Y194" s="24"/>
    </row>
    <row r="195" spans="1:25" ht="134.25" customHeight="1" x14ac:dyDescent="0.2">
      <c r="A195" s="23"/>
      <c r="B195" s="15" t="s">
        <v>55</v>
      </c>
      <c r="C195" s="15">
        <v>178</v>
      </c>
      <c r="D195" s="15">
        <v>294705</v>
      </c>
      <c r="E195" s="15" t="s">
        <v>551</v>
      </c>
      <c r="F195" s="15" t="s">
        <v>551</v>
      </c>
      <c r="G195" s="15"/>
      <c r="H195" s="15" t="s">
        <v>540</v>
      </c>
      <c r="I195" s="15" t="s">
        <v>106</v>
      </c>
      <c r="J195" s="16">
        <v>1038.3699999999999</v>
      </c>
      <c r="K195" s="17">
        <v>1</v>
      </c>
      <c r="L195" s="16">
        <f t="shared" si="17"/>
        <v>1038.3699999999999</v>
      </c>
      <c r="M195" s="8"/>
      <c r="N195" s="8"/>
      <c r="O195" s="8"/>
      <c r="P195" s="8">
        <f t="shared" si="18"/>
        <v>0</v>
      </c>
      <c r="Q195" s="8"/>
      <c r="R195" s="8"/>
      <c r="S195" s="8"/>
      <c r="T195" s="8"/>
      <c r="U195" s="16">
        <f t="shared" si="19"/>
        <v>0</v>
      </c>
      <c r="V195" s="16">
        <f t="shared" si="20"/>
        <v>0</v>
      </c>
      <c r="W195" s="16">
        <f t="shared" si="21"/>
        <v>0</v>
      </c>
      <c r="X195" s="17">
        <f t="shared" si="22"/>
        <v>1</v>
      </c>
      <c r="Y195" s="24"/>
    </row>
    <row r="196" spans="1:25" ht="38.25" x14ac:dyDescent="0.2">
      <c r="A196" s="23"/>
      <c r="B196" s="15" t="s">
        <v>55</v>
      </c>
      <c r="C196" s="15">
        <v>179</v>
      </c>
      <c r="D196" s="15">
        <v>294705</v>
      </c>
      <c r="E196" s="15" t="s">
        <v>511</v>
      </c>
      <c r="F196" s="15" t="s">
        <v>511</v>
      </c>
      <c r="G196" s="15"/>
      <c r="H196" s="15" t="s">
        <v>540</v>
      </c>
      <c r="I196" s="15" t="s">
        <v>106</v>
      </c>
      <c r="J196" s="16">
        <v>2.79</v>
      </c>
      <c r="K196" s="17">
        <v>165</v>
      </c>
      <c r="L196" s="16">
        <f t="shared" si="17"/>
        <v>460.35</v>
      </c>
      <c r="M196" s="8"/>
      <c r="N196" s="8"/>
      <c r="O196" s="8"/>
      <c r="P196" s="8">
        <f t="shared" si="18"/>
        <v>0</v>
      </c>
      <c r="Q196" s="8"/>
      <c r="R196" s="8"/>
      <c r="S196" s="8"/>
      <c r="T196" s="8"/>
      <c r="U196" s="16">
        <f t="shared" si="19"/>
        <v>0</v>
      </c>
      <c r="V196" s="16">
        <f t="shared" si="20"/>
        <v>0</v>
      </c>
      <c r="W196" s="16">
        <f t="shared" si="21"/>
        <v>0</v>
      </c>
      <c r="X196" s="17">
        <f t="shared" si="22"/>
        <v>165</v>
      </c>
      <c r="Y196" s="24"/>
    </row>
    <row r="197" spans="1:25" ht="81.75" customHeight="1" x14ac:dyDescent="0.2">
      <c r="A197" s="23"/>
      <c r="B197" s="15" t="s">
        <v>55</v>
      </c>
      <c r="C197" s="15">
        <v>180</v>
      </c>
      <c r="D197" s="15">
        <v>294705</v>
      </c>
      <c r="E197" s="15" t="s">
        <v>549</v>
      </c>
      <c r="F197" s="15" t="s">
        <v>549</v>
      </c>
      <c r="G197" s="15"/>
      <c r="H197" s="15" t="s">
        <v>540</v>
      </c>
      <c r="I197" s="15" t="s">
        <v>56</v>
      </c>
      <c r="J197" s="16">
        <v>6.58</v>
      </c>
      <c r="K197" s="17">
        <v>40</v>
      </c>
      <c r="L197" s="16">
        <f t="shared" si="17"/>
        <v>263.2</v>
      </c>
      <c r="M197" s="8"/>
      <c r="N197" s="8"/>
      <c r="O197" s="8"/>
      <c r="P197" s="8">
        <f t="shared" si="18"/>
        <v>0</v>
      </c>
      <c r="Q197" s="8"/>
      <c r="R197" s="8"/>
      <c r="S197" s="8"/>
      <c r="T197" s="8"/>
      <c r="U197" s="16">
        <f t="shared" si="19"/>
        <v>0</v>
      </c>
      <c r="V197" s="16">
        <f t="shared" si="20"/>
        <v>0</v>
      </c>
      <c r="W197" s="16">
        <f t="shared" si="21"/>
        <v>0</v>
      </c>
      <c r="X197" s="17">
        <f t="shared" si="22"/>
        <v>40</v>
      </c>
      <c r="Y197" s="24"/>
    </row>
    <row r="198" spans="1:25" ht="81.75" customHeight="1" x14ac:dyDescent="0.2">
      <c r="A198" s="23"/>
      <c r="B198" s="15" t="s">
        <v>55</v>
      </c>
      <c r="C198" s="15">
        <v>181</v>
      </c>
      <c r="D198" s="15">
        <v>294705</v>
      </c>
      <c r="E198" s="15" t="s">
        <v>550</v>
      </c>
      <c r="F198" s="15" t="s">
        <v>550</v>
      </c>
      <c r="G198" s="15"/>
      <c r="H198" s="15" t="s">
        <v>540</v>
      </c>
      <c r="I198" s="15" t="s">
        <v>56</v>
      </c>
      <c r="J198" s="16">
        <v>4.25</v>
      </c>
      <c r="K198" s="17">
        <v>50</v>
      </c>
      <c r="L198" s="16">
        <f t="shared" si="17"/>
        <v>212.5</v>
      </c>
      <c r="M198" s="8"/>
      <c r="N198" s="8"/>
      <c r="O198" s="8"/>
      <c r="P198" s="8">
        <f t="shared" si="18"/>
        <v>0</v>
      </c>
      <c r="Q198" s="8"/>
      <c r="R198" s="8"/>
      <c r="S198" s="8"/>
      <c r="T198" s="8"/>
      <c r="U198" s="16">
        <f t="shared" si="19"/>
        <v>0</v>
      </c>
      <c r="V198" s="16">
        <f t="shared" si="20"/>
        <v>0</v>
      </c>
      <c r="W198" s="16">
        <f t="shared" si="21"/>
        <v>0</v>
      </c>
      <c r="X198" s="17">
        <f t="shared" si="22"/>
        <v>50</v>
      </c>
      <c r="Y198" s="24"/>
    </row>
    <row r="199" spans="1:25" ht="51" x14ac:dyDescent="0.2">
      <c r="A199" s="23"/>
      <c r="B199" s="15" t="s">
        <v>55</v>
      </c>
      <c r="C199" s="15">
        <v>182</v>
      </c>
      <c r="D199" s="15">
        <v>294705</v>
      </c>
      <c r="E199" s="15" t="s">
        <v>512</v>
      </c>
      <c r="F199" s="15" t="s">
        <v>512</v>
      </c>
      <c r="G199" s="15"/>
      <c r="H199" s="15" t="s">
        <v>540</v>
      </c>
      <c r="I199" s="15" t="s">
        <v>56</v>
      </c>
      <c r="J199" s="16">
        <v>57.83</v>
      </c>
      <c r="K199" s="17">
        <v>30</v>
      </c>
      <c r="L199" s="16">
        <f t="shared" si="17"/>
        <v>1734.8999999999999</v>
      </c>
      <c r="M199" s="8"/>
      <c r="N199" s="8"/>
      <c r="O199" s="8"/>
      <c r="P199" s="8">
        <f t="shared" si="18"/>
        <v>0</v>
      </c>
      <c r="Q199" s="8"/>
      <c r="R199" s="8"/>
      <c r="S199" s="8"/>
      <c r="T199" s="8"/>
      <c r="U199" s="16">
        <f t="shared" si="19"/>
        <v>0</v>
      </c>
      <c r="V199" s="16">
        <f t="shared" si="20"/>
        <v>0</v>
      </c>
      <c r="W199" s="16">
        <f t="shared" si="21"/>
        <v>0</v>
      </c>
      <c r="X199" s="17">
        <f t="shared" si="22"/>
        <v>30</v>
      </c>
      <c r="Y199" s="24"/>
    </row>
    <row r="200" spans="1:25" ht="38.25" x14ac:dyDescent="0.2">
      <c r="A200" s="23"/>
      <c r="B200" s="15" t="s">
        <v>55</v>
      </c>
      <c r="C200" s="15">
        <v>183</v>
      </c>
      <c r="D200" s="15">
        <v>294705</v>
      </c>
      <c r="E200" s="15" t="s">
        <v>513</v>
      </c>
      <c r="F200" s="15" t="s">
        <v>513</v>
      </c>
      <c r="G200" s="15"/>
      <c r="H200" s="15" t="s">
        <v>541</v>
      </c>
      <c r="I200" s="15" t="s">
        <v>106</v>
      </c>
      <c r="J200" s="16">
        <v>20.12</v>
      </c>
      <c r="K200" s="17">
        <v>10</v>
      </c>
      <c r="L200" s="16">
        <f t="shared" si="17"/>
        <v>201.20000000000002</v>
      </c>
      <c r="M200" s="8"/>
      <c r="N200" s="8"/>
      <c r="O200" s="8"/>
      <c r="P200" s="8">
        <f t="shared" si="18"/>
        <v>0</v>
      </c>
      <c r="Q200" s="8"/>
      <c r="R200" s="8"/>
      <c r="S200" s="8"/>
      <c r="T200" s="8"/>
      <c r="U200" s="16">
        <f t="shared" si="19"/>
        <v>0</v>
      </c>
      <c r="V200" s="16">
        <f t="shared" si="20"/>
        <v>0</v>
      </c>
      <c r="W200" s="16">
        <f t="shared" si="21"/>
        <v>0</v>
      </c>
      <c r="X200" s="17">
        <f t="shared" si="22"/>
        <v>10</v>
      </c>
      <c r="Y200" s="24"/>
    </row>
    <row r="201" spans="1:25" ht="38.25" x14ac:dyDescent="0.2">
      <c r="A201" s="23"/>
      <c r="B201" s="15" t="s">
        <v>55</v>
      </c>
      <c r="C201" s="15">
        <v>184</v>
      </c>
      <c r="D201" s="15">
        <v>294705</v>
      </c>
      <c r="E201" s="15" t="s">
        <v>514</v>
      </c>
      <c r="F201" s="15" t="s">
        <v>514</v>
      </c>
      <c r="G201" s="15"/>
      <c r="H201" s="15" t="s">
        <v>541</v>
      </c>
      <c r="I201" s="15" t="s">
        <v>106</v>
      </c>
      <c r="J201" s="16">
        <v>6.18</v>
      </c>
      <c r="K201" s="17">
        <v>10</v>
      </c>
      <c r="L201" s="16">
        <f t="shared" si="17"/>
        <v>61.8</v>
      </c>
      <c r="M201" s="8"/>
      <c r="N201" s="8"/>
      <c r="O201" s="8"/>
      <c r="P201" s="8">
        <f t="shared" si="18"/>
        <v>0</v>
      </c>
      <c r="Q201" s="8"/>
      <c r="R201" s="8"/>
      <c r="S201" s="8"/>
      <c r="T201" s="8"/>
      <c r="U201" s="16">
        <f t="shared" si="19"/>
        <v>0</v>
      </c>
      <c r="V201" s="16">
        <f t="shared" si="20"/>
        <v>0</v>
      </c>
      <c r="W201" s="16">
        <f t="shared" si="21"/>
        <v>0</v>
      </c>
      <c r="X201" s="17">
        <f t="shared" si="22"/>
        <v>10</v>
      </c>
      <c r="Y201" s="24"/>
    </row>
    <row r="202" spans="1:25" ht="38.25" x14ac:dyDescent="0.2">
      <c r="A202" s="23"/>
      <c r="B202" s="15" t="s">
        <v>55</v>
      </c>
      <c r="C202" s="15">
        <v>185</v>
      </c>
      <c r="D202" s="15">
        <v>294705</v>
      </c>
      <c r="E202" s="15" t="s">
        <v>515</v>
      </c>
      <c r="F202" s="15" t="s">
        <v>515</v>
      </c>
      <c r="G202" s="15"/>
      <c r="H202" s="15" t="s">
        <v>540</v>
      </c>
      <c r="I202" s="15" t="s">
        <v>106</v>
      </c>
      <c r="J202" s="16">
        <v>2.97</v>
      </c>
      <c r="K202" s="17">
        <v>166</v>
      </c>
      <c r="L202" s="16">
        <f t="shared" si="17"/>
        <v>493.02000000000004</v>
      </c>
      <c r="M202" s="8"/>
      <c r="N202" s="8"/>
      <c r="O202" s="8"/>
      <c r="P202" s="8">
        <f t="shared" si="18"/>
        <v>0</v>
      </c>
      <c r="Q202" s="8"/>
      <c r="R202" s="8"/>
      <c r="S202" s="8"/>
      <c r="T202" s="8"/>
      <c r="U202" s="16">
        <f t="shared" si="19"/>
        <v>0</v>
      </c>
      <c r="V202" s="16">
        <f t="shared" si="20"/>
        <v>0</v>
      </c>
      <c r="W202" s="16">
        <f t="shared" si="21"/>
        <v>0</v>
      </c>
      <c r="X202" s="17">
        <f t="shared" si="22"/>
        <v>166</v>
      </c>
      <c r="Y202" s="24"/>
    </row>
    <row r="203" spans="1:25" ht="38.25" x14ac:dyDescent="0.2">
      <c r="A203" s="23"/>
      <c r="B203" s="15" t="s">
        <v>55</v>
      </c>
      <c r="C203" s="15">
        <v>186</v>
      </c>
      <c r="D203" s="15">
        <v>294705</v>
      </c>
      <c r="E203" s="15" t="s">
        <v>516</v>
      </c>
      <c r="F203" s="15" t="s">
        <v>516</v>
      </c>
      <c r="G203" s="15"/>
      <c r="H203" s="15" t="s">
        <v>540</v>
      </c>
      <c r="I203" s="15" t="s">
        <v>56</v>
      </c>
      <c r="J203" s="16">
        <v>34.01</v>
      </c>
      <c r="K203" s="17">
        <v>10</v>
      </c>
      <c r="L203" s="16">
        <f t="shared" si="17"/>
        <v>340.09999999999997</v>
      </c>
      <c r="M203" s="8"/>
      <c r="N203" s="8"/>
      <c r="O203" s="8"/>
      <c r="P203" s="8">
        <f t="shared" si="18"/>
        <v>0</v>
      </c>
      <c r="Q203" s="8"/>
      <c r="R203" s="8"/>
      <c r="S203" s="8"/>
      <c r="T203" s="8"/>
      <c r="U203" s="16">
        <f t="shared" si="19"/>
        <v>0</v>
      </c>
      <c r="V203" s="16">
        <f t="shared" si="20"/>
        <v>0</v>
      </c>
      <c r="W203" s="16">
        <f t="shared" si="21"/>
        <v>0</v>
      </c>
      <c r="X203" s="17">
        <f t="shared" si="22"/>
        <v>10</v>
      </c>
      <c r="Y203" s="24"/>
    </row>
    <row r="204" spans="1:25" ht="63.75" x14ac:dyDescent="0.2">
      <c r="A204" s="23"/>
      <c r="B204" s="15" t="s">
        <v>55</v>
      </c>
      <c r="C204" s="15">
        <v>187</v>
      </c>
      <c r="D204" s="15">
        <v>294705</v>
      </c>
      <c r="E204" s="15" t="s">
        <v>517</v>
      </c>
      <c r="F204" s="15" t="s">
        <v>517</v>
      </c>
      <c r="G204" s="15"/>
      <c r="H204" s="15" t="s">
        <v>541</v>
      </c>
      <c r="I204" s="15" t="s">
        <v>56</v>
      </c>
      <c r="J204" s="16">
        <v>160.4</v>
      </c>
      <c r="K204" s="17">
        <v>5</v>
      </c>
      <c r="L204" s="16">
        <f t="shared" si="17"/>
        <v>802</v>
      </c>
      <c r="M204" s="8"/>
      <c r="N204" s="8"/>
      <c r="O204" s="8"/>
      <c r="P204" s="8">
        <f t="shared" si="18"/>
        <v>0</v>
      </c>
      <c r="Q204" s="8"/>
      <c r="R204" s="8"/>
      <c r="S204" s="8"/>
      <c r="T204" s="8"/>
      <c r="U204" s="16">
        <f t="shared" si="19"/>
        <v>0</v>
      </c>
      <c r="V204" s="16">
        <f t="shared" si="20"/>
        <v>0</v>
      </c>
      <c r="W204" s="16">
        <f t="shared" si="21"/>
        <v>0</v>
      </c>
      <c r="X204" s="17">
        <f t="shared" si="22"/>
        <v>5</v>
      </c>
      <c r="Y204" s="24"/>
    </row>
    <row r="205" spans="1:25" ht="38.25" x14ac:dyDescent="0.2">
      <c r="A205" s="23"/>
      <c r="B205" s="15" t="s">
        <v>55</v>
      </c>
      <c r="C205" s="15">
        <v>188</v>
      </c>
      <c r="D205" s="15">
        <v>294705</v>
      </c>
      <c r="E205" s="15" t="s">
        <v>518</v>
      </c>
      <c r="F205" s="15" t="s">
        <v>518</v>
      </c>
      <c r="G205" s="15"/>
      <c r="H205" s="15" t="s">
        <v>540</v>
      </c>
      <c r="I205" s="15" t="s">
        <v>56</v>
      </c>
      <c r="J205" s="16">
        <v>30.44</v>
      </c>
      <c r="K205" s="17">
        <v>30</v>
      </c>
      <c r="L205" s="16">
        <f t="shared" si="17"/>
        <v>913.2</v>
      </c>
      <c r="M205" s="8"/>
      <c r="N205" s="8"/>
      <c r="O205" s="8"/>
      <c r="P205" s="8">
        <f t="shared" si="18"/>
        <v>0</v>
      </c>
      <c r="Q205" s="8"/>
      <c r="R205" s="8"/>
      <c r="S205" s="8"/>
      <c r="T205" s="8"/>
      <c r="U205" s="16">
        <f t="shared" si="19"/>
        <v>0</v>
      </c>
      <c r="V205" s="16">
        <f t="shared" si="20"/>
        <v>0</v>
      </c>
      <c r="W205" s="16">
        <f t="shared" si="21"/>
        <v>0</v>
      </c>
      <c r="X205" s="17">
        <f t="shared" si="22"/>
        <v>30</v>
      </c>
      <c r="Y205" s="24"/>
    </row>
    <row r="206" spans="1:25" ht="38.25" x14ac:dyDescent="0.2">
      <c r="A206" s="23"/>
      <c r="B206" s="15" t="s">
        <v>55</v>
      </c>
      <c r="C206" s="15">
        <v>189</v>
      </c>
      <c r="D206" s="15">
        <v>294705</v>
      </c>
      <c r="E206" s="15" t="s">
        <v>519</v>
      </c>
      <c r="F206" s="15" t="s">
        <v>519</v>
      </c>
      <c r="G206" s="15"/>
      <c r="H206" s="15" t="s">
        <v>540</v>
      </c>
      <c r="I206" s="15" t="s">
        <v>56</v>
      </c>
      <c r="J206" s="16">
        <v>41.26</v>
      </c>
      <c r="K206" s="17">
        <v>55</v>
      </c>
      <c r="L206" s="16">
        <f t="shared" si="17"/>
        <v>2269.2999999999997</v>
      </c>
      <c r="M206" s="8"/>
      <c r="N206" s="8"/>
      <c r="O206" s="8"/>
      <c r="P206" s="8">
        <f t="shared" si="18"/>
        <v>0</v>
      </c>
      <c r="Q206" s="8"/>
      <c r="R206" s="8"/>
      <c r="S206" s="8"/>
      <c r="T206" s="8"/>
      <c r="U206" s="16">
        <f t="shared" si="19"/>
        <v>0</v>
      </c>
      <c r="V206" s="16">
        <f t="shared" si="20"/>
        <v>0</v>
      </c>
      <c r="W206" s="16">
        <f t="shared" si="21"/>
        <v>0</v>
      </c>
      <c r="X206" s="17">
        <f t="shared" si="22"/>
        <v>55</v>
      </c>
      <c r="Y206" s="24"/>
    </row>
    <row r="207" spans="1:25" ht="38.25" x14ac:dyDescent="0.2">
      <c r="A207" s="23"/>
      <c r="B207" s="15" t="s">
        <v>55</v>
      </c>
      <c r="C207" s="15">
        <v>190</v>
      </c>
      <c r="D207" s="15">
        <v>294705</v>
      </c>
      <c r="E207" s="15" t="s">
        <v>520</v>
      </c>
      <c r="F207" s="15" t="s">
        <v>520</v>
      </c>
      <c r="G207" s="15"/>
      <c r="H207" s="15" t="s">
        <v>540</v>
      </c>
      <c r="I207" s="15" t="s">
        <v>106</v>
      </c>
      <c r="J207" s="16">
        <v>9.14</v>
      </c>
      <c r="K207" s="17">
        <v>110</v>
      </c>
      <c r="L207" s="16">
        <f t="shared" si="17"/>
        <v>1005.4000000000001</v>
      </c>
      <c r="M207" s="8"/>
      <c r="N207" s="8"/>
      <c r="O207" s="8"/>
      <c r="P207" s="8">
        <f t="shared" si="18"/>
        <v>0</v>
      </c>
      <c r="Q207" s="8"/>
      <c r="R207" s="8"/>
      <c r="S207" s="8"/>
      <c r="T207" s="8"/>
      <c r="U207" s="16">
        <f t="shared" si="19"/>
        <v>0</v>
      </c>
      <c r="V207" s="16">
        <f t="shared" si="20"/>
        <v>0</v>
      </c>
      <c r="W207" s="16">
        <f t="shared" si="21"/>
        <v>0</v>
      </c>
      <c r="X207" s="17">
        <f t="shared" si="22"/>
        <v>110</v>
      </c>
      <c r="Y207" s="24"/>
    </row>
    <row r="208" spans="1:25" ht="38.25" x14ac:dyDescent="0.2">
      <c r="A208" s="23"/>
      <c r="B208" s="15" t="s">
        <v>55</v>
      </c>
      <c r="C208" s="15">
        <v>191</v>
      </c>
      <c r="D208" s="15">
        <v>294705</v>
      </c>
      <c r="E208" s="15" t="s">
        <v>521</v>
      </c>
      <c r="F208" s="15" t="s">
        <v>521</v>
      </c>
      <c r="G208" s="15"/>
      <c r="H208" s="15" t="s">
        <v>540</v>
      </c>
      <c r="I208" s="15" t="s">
        <v>56</v>
      </c>
      <c r="J208" s="16">
        <v>738.22</v>
      </c>
      <c r="K208" s="17">
        <v>100</v>
      </c>
      <c r="L208" s="16">
        <f t="shared" si="17"/>
        <v>73822</v>
      </c>
      <c r="M208" s="8"/>
      <c r="N208" s="8"/>
      <c r="O208" s="8"/>
      <c r="P208" s="8">
        <f t="shared" si="18"/>
        <v>0</v>
      </c>
      <c r="Q208" s="8"/>
      <c r="R208" s="8"/>
      <c r="S208" s="8"/>
      <c r="T208" s="8"/>
      <c r="U208" s="16">
        <f t="shared" si="19"/>
        <v>0</v>
      </c>
      <c r="V208" s="16">
        <f t="shared" si="20"/>
        <v>0</v>
      </c>
      <c r="W208" s="16">
        <f t="shared" si="21"/>
        <v>0</v>
      </c>
      <c r="X208" s="17">
        <f t="shared" si="22"/>
        <v>100</v>
      </c>
      <c r="Y208" s="24"/>
    </row>
    <row r="209" spans="1:25" ht="38.25" x14ac:dyDescent="0.2">
      <c r="A209" s="23"/>
      <c r="B209" s="15" t="s">
        <v>55</v>
      </c>
      <c r="C209" s="15">
        <v>192</v>
      </c>
      <c r="D209" s="15">
        <v>294705</v>
      </c>
      <c r="E209" s="15" t="s">
        <v>522</v>
      </c>
      <c r="F209" s="15" t="s">
        <v>522</v>
      </c>
      <c r="G209" s="15"/>
      <c r="H209" s="15" t="s">
        <v>540</v>
      </c>
      <c r="I209" s="15" t="s">
        <v>56</v>
      </c>
      <c r="J209" s="16">
        <v>1559.77</v>
      </c>
      <c r="K209" s="17">
        <v>10</v>
      </c>
      <c r="L209" s="16">
        <f t="shared" si="17"/>
        <v>15597.7</v>
      </c>
      <c r="M209" s="8"/>
      <c r="N209" s="8"/>
      <c r="O209" s="8"/>
      <c r="P209" s="8">
        <f t="shared" si="18"/>
        <v>0</v>
      </c>
      <c r="Q209" s="8"/>
      <c r="R209" s="8"/>
      <c r="S209" s="8"/>
      <c r="T209" s="8"/>
      <c r="U209" s="16">
        <f t="shared" si="19"/>
        <v>0</v>
      </c>
      <c r="V209" s="16">
        <f t="shared" si="20"/>
        <v>0</v>
      </c>
      <c r="W209" s="16">
        <f t="shared" si="21"/>
        <v>0</v>
      </c>
      <c r="X209" s="17">
        <f t="shared" si="22"/>
        <v>10</v>
      </c>
      <c r="Y209" s="24"/>
    </row>
    <row r="210" spans="1:25" ht="38.25" x14ac:dyDescent="0.2">
      <c r="A210" s="23"/>
      <c r="B210" s="15" t="s">
        <v>55</v>
      </c>
      <c r="C210" s="15">
        <v>193</v>
      </c>
      <c r="D210" s="15">
        <v>294705</v>
      </c>
      <c r="E210" s="15" t="s">
        <v>523</v>
      </c>
      <c r="F210" s="15" t="s">
        <v>523</v>
      </c>
      <c r="G210" s="15"/>
      <c r="H210" s="15" t="s">
        <v>540</v>
      </c>
      <c r="I210" s="15" t="s">
        <v>56</v>
      </c>
      <c r="J210" s="16">
        <v>825.52</v>
      </c>
      <c r="K210" s="17">
        <v>25</v>
      </c>
      <c r="L210" s="16">
        <f t="shared" si="17"/>
        <v>20638</v>
      </c>
      <c r="M210" s="8"/>
      <c r="N210" s="8"/>
      <c r="O210" s="8"/>
      <c r="P210" s="8">
        <f t="shared" si="18"/>
        <v>0</v>
      </c>
      <c r="Q210" s="8"/>
      <c r="R210" s="8"/>
      <c r="S210" s="8"/>
      <c r="T210" s="8"/>
      <c r="U210" s="16">
        <f t="shared" si="19"/>
        <v>0</v>
      </c>
      <c r="V210" s="16">
        <f t="shared" si="20"/>
        <v>0</v>
      </c>
      <c r="W210" s="16">
        <f t="shared" si="21"/>
        <v>0</v>
      </c>
      <c r="X210" s="17">
        <f t="shared" si="22"/>
        <v>25</v>
      </c>
      <c r="Y210" s="24"/>
    </row>
    <row r="211" spans="1:25" ht="38.25" x14ac:dyDescent="0.2">
      <c r="A211" s="23"/>
      <c r="B211" s="15" t="s">
        <v>55</v>
      </c>
      <c r="C211" s="15">
        <v>194</v>
      </c>
      <c r="D211" s="15">
        <v>294705</v>
      </c>
      <c r="E211" s="15" t="s">
        <v>524</v>
      </c>
      <c r="F211" s="15" t="s">
        <v>524</v>
      </c>
      <c r="G211" s="15"/>
      <c r="H211" s="15" t="s">
        <v>540</v>
      </c>
      <c r="I211" s="15" t="s">
        <v>56</v>
      </c>
      <c r="J211" s="16">
        <v>45.04</v>
      </c>
      <c r="K211" s="17">
        <v>10</v>
      </c>
      <c r="L211" s="16">
        <f t="shared" ref="L211:L225" si="23">J211*K211</f>
        <v>450.4</v>
      </c>
      <c r="M211" s="8"/>
      <c r="N211" s="8"/>
      <c r="O211" s="8"/>
      <c r="P211" s="8">
        <f t="shared" ref="P211:P225" si="24">IF(OR(Q211="Российская Федерация",Q211="Армения",Q211="Белоруссия",Q211="Беларусь",Q211="Казахстан",Q211="Киргизия",Q211="Кыргызстан",Q211="ДНР",Q211="ЛНР"),1,0)</f>
        <v>0</v>
      </c>
      <c r="Q211" s="8"/>
      <c r="R211" s="8"/>
      <c r="S211" s="8"/>
      <c r="T211" s="8"/>
      <c r="U211" s="16">
        <f t="shared" si="19"/>
        <v>0</v>
      </c>
      <c r="V211" s="16">
        <f t="shared" si="20"/>
        <v>0</v>
      </c>
      <c r="W211" s="16">
        <f t="shared" si="21"/>
        <v>0</v>
      </c>
      <c r="X211" s="17">
        <f t="shared" si="22"/>
        <v>10</v>
      </c>
      <c r="Y211" s="24"/>
    </row>
    <row r="212" spans="1:25" ht="38.25" x14ac:dyDescent="0.2">
      <c r="A212" s="23"/>
      <c r="B212" s="15" t="s">
        <v>55</v>
      </c>
      <c r="C212" s="15">
        <v>195</v>
      </c>
      <c r="D212" s="15">
        <v>294705</v>
      </c>
      <c r="E212" s="15" t="s">
        <v>525</v>
      </c>
      <c r="F212" s="15" t="s">
        <v>525</v>
      </c>
      <c r="G212" s="15"/>
      <c r="H212" s="15" t="s">
        <v>540</v>
      </c>
      <c r="I212" s="15" t="s">
        <v>56</v>
      </c>
      <c r="J212" s="16">
        <v>6.25</v>
      </c>
      <c r="K212" s="17">
        <v>500</v>
      </c>
      <c r="L212" s="16">
        <f t="shared" si="23"/>
        <v>3125</v>
      </c>
      <c r="M212" s="8"/>
      <c r="N212" s="8"/>
      <c r="O212" s="8"/>
      <c r="P212" s="8">
        <f t="shared" si="24"/>
        <v>0</v>
      </c>
      <c r="Q212" s="8"/>
      <c r="R212" s="8"/>
      <c r="S212" s="8"/>
      <c r="T212" s="8"/>
      <c r="U212" s="16">
        <f t="shared" si="19"/>
        <v>0</v>
      </c>
      <c r="V212" s="16">
        <f t="shared" si="20"/>
        <v>0</v>
      </c>
      <c r="W212" s="16">
        <f t="shared" si="21"/>
        <v>0</v>
      </c>
      <c r="X212" s="17">
        <f t="shared" si="22"/>
        <v>500</v>
      </c>
      <c r="Y212" s="24"/>
    </row>
    <row r="213" spans="1:25" ht="38.25" x14ac:dyDescent="0.2">
      <c r="A213" s="23"/>
      <c r="B213" s="15" t="s">
        <v>55</v>
      </c>
      <c r="C213" s="15">
        <v>196</v>
      </c>
      <c r="D213" s="15">
        <v>294705</v>
      </c>
      <c r="E213" s="15" t="s">
        <v>526</v>
      </c>
      <c r="F213" s="15" t="s">
        <v>526</v>
      </c>
      <c r="G213" s="15"/>
      <c r="H213" s="15" t="s">
        <v>540</v>
      </c>
      <c r="I213" s="15" t="s">
        <v>106</v>
      </c>
      <c r="J213" s="16">
        <v>517.91999999999996</v>
      </c>
      <c r="K213" s="17">
        <v>50</v>
      </c>
      <c r="L213" s="16">
        <f t="shared" si="23"/>
        <v>25895.999999999996</v>
      </c>
      <c r="M213" s="8"/>
      <c r="N213" s="8"/>
      <c r="O213" s="8"/>
      <c r="P213" s="8">
        <f t="shared" si="24"/>
        <v>0</v>
      </c>
      <c r="Q213" s="8"/>
      <c r="R213" s="8"/>
      <c r="S213" s="8"/>
      <c r="T213" s="8"/>
      <c r="U213" s="16">
        <f t="shared" si="19"/>
        <v>0</v>
      </c>
      <c r="V213" s="16">
        <f t="shared" si="20"/>
        <v>0</v>
      </c>
      <c r="W213" s="16">
        <f t="shared" si="21"/>
        <v>0</v>
      </c>
      <c r="X213" s="17">
        <f t="shared" si="22"/>
        <v>50</v>
      </c>
      <c r="Y213" s="24"/>
    </row>
    <row r="214" spans="1:25" ht="38.25" x14ac:dyDescent="0.2">
      <c r="A214" s="23"/>
      <c r="B214" s="15" t="s">
        <v>55</v>
      </c>
      <c r="C214" s="15">
        <v>197</v>
      </c>
      <c r="D214" s="15">
        <v>294705</v>
      </c>
      <c r="E214" s="15" t="s">
        <v>527</v>
      </c>
      <c r="F214" s="15" t="s">
        <v>527</v>
      </c>
      <c r="G214" s="15"/>
      <c r="H214" s="15" t="s">
        <v>540</v>
      </c>
      <c r="I214" s="15" t="s">
        <v>106</v>
      </c>
      <c r="J214" s="16">
        <v>347.8</v>
      </c>
      <c r="K214" s="17">
        <v>2</v>
      </c>
      <c r="L214" s="16">
        <f t="shared" si="23"/>
        <v>695.6</v>
      </c>
      <c r="M214" s="8"/>
      <c r="N214" s="8"/>
      <c r="O214" s="8"/>
      <c r="P214" s="8">
        <f t="shared" si="24"/>
        <v>0</v>
      </c>
      <c r="Q214" s="8"/>
      <c r="R214" s="8"/>
      <c r="S214" s="8"/>
      <c r="T214" s="8"/>
      <c r="U214" s="16">
        <f t="shared" si="19"/>
        <v>0</v>
      </c>
      <c r="V214" s="16">
        <f t="shared" si="20"/>
        <v>0</v>
      </c>
      <c r="W214" s="16">
        <f t="shared" si="21"/>
        <v>0</v>
      </c>
      <c r="X214" s="17">
        <f t="shared" si="22"/>
        <v>2</v>
      </c>
      <c r="Y214" s="24"/>
    </row>
    <row r="215" spans="1:25" ht="38.25" x14ac:dyDescent="0.2">
      <c r="A215" s="23"/>
      <c r="B215" s="15" t="s">
        <v>55</v>
      </c>
      <c r="C215" s="15">
        <v>198</v>
      </c>
      <c r="D215" s="15">
        <v>294705</v>
      </c>
      <c r="E215" s="15" t="s">
        <v>528</v>
      </c>
      <c r="F215" s="15" t="s">
        <v>528</v>
      </c>
      <c r="G215" s="15"/>
      <c r="H215" s="15" t="s">
        <v>540</v>
      </c>
      <c r="I215" s="15" t="s">
        <v>106</v>
      </c>
      <c r="J215" s="16">
        <v>163.71</v>
      </c>
      <c r="K215" s="17">
        <v>60</v>
      </c>
      <c r="L215" s="16">
        <f t="shared" si="23"/>
        <v>9822.6</v>
      </c>
      <c r="M215" s="8"/>
      <c r="N215" s="8"/>
      <c r="O215" s="8"/>
      <c r="P215" s="8">
        <f t="shared" si="24"/>
        <v>0</v>
      </c>
      <c r="Q215" s="8"/>
      <c r="R215" s="8"/>
      <c r="S215" s="8"/>
      <c r="T215" s="8"/>
      <c r="U215" s="16">
        <f t="shared" si="19"/>
        <v>0</v>
      </c>
      <c r="V215" s="16">
        <f t="shared" si="20"/>
        <v>0</v>
      </c>
      <c r="W215" s="16">
        <f t="shared" si="21"/>
        <v>0</v>
      </c>
      <c r="X215" s="17">
        <f t="shared" si="22"/>
        <v>60</v>
      </c>
      <c r="Y215" s="24"/>
    </row>
    <row r="216" spans="1:25" ht="38.25" x14ac:dyDescent="0.2">
      <c r="A216" s="23"/>
      <c r="B216" s="15" t="s">
        <v>55</v>
      </c>
      <c r="C216" s="15">
        <v>199</v>
      </c>
      <c r="D216" s="15">
        <v>294705</v>
      </c>
      <c r="E216" s="15" t="s">
        <v>529</v>
      </c>
      <c r="F216" s="15" t="s">
        <v>529</v>
      </c>
      <c r="G216" s="15"/>
      <c r="H216" s="15" t="s">
        <v>540</v>
      </c>
      <c r="I216" s="15" t="s">
        <v>106</v>
      </c>
      <c r="J216" s="16">
        <v>484.26</v>
      </c>
      <c r="K216" s="17">
        <v>50</v>
      </c>
      <c r="L216" s="16">
        <f t="shared" si="23"/>
        <v>24213</v>
      </c>
      <c r="M216" s="8"/>
      <c r="N216" s="8"/>
      <c r="O216" s="8"/>
      <c r="P216" s="8">
        <f t="shared" si="24"/>
        <v>0</v>
      </c>
      <c r="Q216" s="8"/>
      <c r="R216" s="8"/>
      <c r="S216" s="8"/>
      <c r="T216" s="8"/>
      <c r="U216" s="16">
        <f t="shared" si="19"/>
        <v>0</v>
      </c>
      <c r="V216" s="16">
        <f t="shared" si="20"/>
        <v>0</v>
      </c>
      <c r="W216" s="16">
        <f t="shared" si="21"/>
        <v>0</v>
      </c>
      <c r="X216" s="17">
        <f t="shared" si="22"/>
        <v>50</v>
      </c>
      <c r="Y216" s="24"/>
    </row>
    <row r="217" spans="1:25" ht="38.25" x14ac:dyDescent="0.2">
      <c r="A217" s="23"/>
      <c r="B217" s="15" t="s">
        <v>55</v>
      </c>
      <c r="C217" s="15">
        <v>200</v>
      </c>
      <c r="D217" s="15">
        <v>294705</v>
      </c>
      <c r="E217" s="15" t="s">
        <v>530</v>
      </c>
      <c r="F217" s="15" t="s">
        <v>530</v>
      </c>
      <c r="G217" s="15"/>
      <c r="H217" s="15" t="s">
        <v>540</v>
      </c>
      <c r="I217" s="15" t="s">
        <v>56</v>
      </c>
      <c r="J217" s="16">
        <v>122.89</v>
      </c>
      <c r="K217" s="17">
        <v>50</v>
      </c>
      <c r="L217" s="16">
        <f t="shared" si="23"/>
        <v>6144.5</v>
      </c>
      <c r="M217" s="8"/>
      <c r="N217" s="8"/>
      <c r="O217" s="8"/>
      <c r="P217" s="8">
        <f t="shared" si="24"/>
        <v>0</v>
      </c>
      <c r="Q217" s="8"/>
      <c r="R217" s="8"/>
      <c r="S217" s="8"/>
      <c r="T217" s="8"/>
      <c r="U217" s="16">
        <f t="shared" si="19"/>
        <v>0</v>
      </c>
      <c r="V217" s="16">
        <f t="shared" si="20"/>
        <v>0</v>
      </c>
      <c r="W217" s="16">
        <f t="shared" si="21"/>
        <v>0</v>
      </c>
      <c r="X217" s="17">
        <f t="shared" si="22"/>
        <v>50</v>
      </c>
      <c r="Y217" s="24"/>
    </row>
    <row r="218" spans="1:25" ht="38.25" x14ac:dyDescent="0.2">
      <c r="A218" s="23"/>
      <c r="B218" s="15" t="s">
        <v>55</v>
      </c>
      <c r="C218" s="15">
        <v>201</v>
      </c>
      <c r="D218" s="15">
        <v>294705</v>
      </c>
      <c r="E218" s="15" t="s">
        <v>531</v>
      </c>
      <c r="F218" s="15" t="s">
        <v>531</v>
      </c>
      <c r="G218" s="15"/>
      <c r="H218" s="15" t="s">
        <v>540</v>
      </c>
      <c r="I218" s="15" t="s">
        <v>56</v>
      </c>
      <c r="J218" s="16">
        <v>124.02</v>
      </c>
      <c r="K218" s="17">
        <v>400</v>
      </c>
      <c r="L218" s="16">
        <f t="shared" si="23"/>
        <v>49608</v>
      </c>
      <c r="M218" s="8"/>
      <c r="N218" s="8"/>
      <c r="O218" s="8"/>
      <c r="P218" s="8">
        <f t="shared" si="24"/>
        <v>0</v>
      </c>
      <c r="Q218" s="8"/>
      <c r="R218" s="8"/>
      <c r="S218" s="8"/>
      <c r="T218" s="8"/>
      <c r="U218" s="16">
        <f t="shared" si="19"/>
        <v>0</v>
      </c>
      <c r="V218" s="16">
        <f t="shared" si="20"/>
        <v>0</v>
      </c>
      <c r="W218" s="16">
        <f t="shared" si="21"/>
        <v>0</v>
      </c>
      <c r="X218" s="17">
        <f t="shared" si="22"/>
        <v>400</v>
      </c>
      <c r="Y218" s="24"/>
    </row>
    <row r="219" spans="1:25" ht="38.25" x14ac:dyDescent="0.2">
      <c r="A219" s="23"/>
      <c r="B219" s="15" t="s">
        <v>55</v>
      </c>
      <c r="C219" s="15">
        <v>202</v>
      </c>
      <c r="D219" s="15">
        <v>294705</v>
      </c>
      <c r="E219" s="15" t="s">
        <v>532</v>
      </c>
      <c r="F219" s="15" t="s">
        <v>532</v>
      </c>
      <c r="G219" s="15"/>
      <c r="H219" s="15" t="s">
        <v>540</v>
      </c>
      <c r="I219" s="15" t="s">
        <v>56</v>
      </c>
      <c r="J219" s="16">
        <v>22.14</v>
      </c>
      <c r="K219" s="17">
        <v>1</v>
      </c>
      <c r="L219" s="16">
        <f t="shared" si="23"/>
        <v>22.14</v>
      </c>
      <c r="M219" s="8"/>
      <c r="N219" s="8"/>
      <c r="O219" s="8"/>
      <c r="P219" s="8">
        <f t="shared" si="24"/>
        <v>0</v>
      </c>
      <c r="Q219" s="8"/>
      <c r="R219" s="8"/>
      <c r="S219" s="8"/>
      <c r="T219" s="8"/>
      <c r="U219" s="16">
        <f t="shared" si="19"/>
        <v>0</v>
      </c>
      <c r="V219" s="16">
        <f t="shared" si="20"/>
        <v>0</v>
      </c>
      <c r="W219" s="16">
        <f t="shared" si="21"/>
        <v>0</v>
      </c>
      <c r="X219" s="17">
        <f t="shared" si="22"/>
        <v>1</v>
      </c>
      <c r="Y219" s="24"/>
    </row>
    <row r="220" spans="1:25" ht="38.25" x14ac:dyDescent="0.2">
      <c r="A220" s="23"/>
      <c r="B220" s="15" t="s">
        <v>55</v>
      </c>
      <c r="C220" s="15">
        <v>203</v>
      </c>
      <c r="D220" s="15">
        <v>294705</v>
      </c>
      <c r="E220" s="15" t="s">
        <v>533</v>
      </c>
      <c r="F220" s="15" t="s">
        <v>533</v>
      </c>
      <c r="G220" s="15"/>
      <c r="H220" s="15" t="s">
        <v>540</v>
      </c>
      <c r="I220" s="15" t="s">
        <v>56</v>
      </c>
      <c r="J220" s="16">
        <v>131.78</v>
      </c>
      <c r="K220" s="17">
        <v>1</v>
      </c>
      <c r="L220" s="16">
        <f t="shared" si="23"/>
        <v>131.78</v>
      </c>
      <c r="M220" s="8"/>
      <c r="N220" s="8"/>
      <c r="O220" s="8"/>
      <c r="P220" s="8">
        <f t="shared" si="24"/>
        <v>0</v>
      </c>
      <c r="Q220" s="8"/>
      <c r="R220" s="8"/>
      <c r="S220" s="8"/>
      <c r="T220" s="8"/>
      <c r="U220" s="16">
        <f t="shared" si="19"/>
        <v>0</v>
      </c>
      <c r="V220" s="16">
        <f t="shared" si="20"/>
        <v>0</v>
      </c>
      <c r="W220" s="16">
        <f t="shared" si="21"/>
        <v>0</v>
      </c>
      <c r="X220" s="17">
        <f t="shared" si="22"/>
        <v>1</v>
      </c>
      <c r="Y220" s="24"/>
    </row>
    <row r="221" spans="1:25" ht="38.25" x14ac:dyDescent="0.2">
      <c r="A221" s="23"/>
      <c r="B221" s="15" t="s">
        <v>55</v>
      </c>
      <c r="C221" s="15">
        <v>204</v>
      </c>
      <c r="D221" s="15">
        <v>294705</v>
      </c>
      <c r="E221" s="15" t="s">
        <v>534</v>
      </c>
      <c r="F221" s="15" t="s">
        <v>534</v>
      </c>
      <c r="G221" s="15"/>
      <c r="H221" s="15" t="s">
        <v>540</v>
      </c>
      <c r="I221" s="15" t="s">
        <v>56</v>
      </c>
      <c r="J221" s="16">
        <v>74.3</v>
      </c>
      <c r="K221" s="17">
        <v>1</v>
      </c>
      <c r="L221" s="16">
        <f t="shared" si="23"/>
        <v>74.3</v>
      </c>
      <c r="M221" s="8"/>
      <c r="N221" s="8"/>
      <c r="O221" s="8"/>
      <c r="P221" s="8">
        <f t="shared" si="24"/>
        <v>0</v>
      </c>
      <c r="Q221" s="8"/>
      <c r="R221" s="8"/>
      <c r="S221" s="8"/>
      <c r="T221" s="8"/>
      <c r="U221" s="16">
        <f t="shared" si="19"/>
        <v>0</v>
      </c>
      <c r="V221" s="16">
        <f t="shared" si="20"/>
        <v>0</v>
      </c>
      <c r="W221" s="16">
        <f t="shared" si="21"/>
        <v>0</v>
      </c>
      <c r="X221" s="17">
        <f t="shared" si="22"/>
        <v>1</v>
      </c>
      <c r="Y221" s="24"/>
    </row>
    <row r="222" spans="1:25" ht="76.5" x14ac:dyDescent="0.2">
      <c r="A222" s="23"/>
      <c r="B222" s="15" t="s">
        <v>55</v>
      </c>
      <c r="C222" s="15">
        <v>205</v>
      </c>
      <c r="D222" s="15">
        <v>294705</v>
      </c>
      <c r="E222" s="15" t="s">
        <v>535</v>
      </c>
      <c r="F222" s="15" t="s">
        <v>535</v>
      </c>
      <c r="G222" s="15"/>
      <c r="H222" s="15" t="s">
        <v>540</v>
      </c>
      <c r="I222" s="15" t="s">
        <v>56</v>
      </c>
      <c r="J222" s="16">
        <v>1250</v>
      </c>
      <c r="K222" s="17">
        <v>20</v>
      </c>
      <c r="L222" s="16">
        <f t="shared" si="23"/>
        <v>25000</v>
      </c>
      <c r="M222" s="8"/>
      <c r="N222" s="8"/>
      <c r="O222" s="8"/>
      <c r="P222" s="8">
        <f t="shared" si="24"/>
        <v>0</v>
      </c>
      <c r="Q222" s="8"/>
      <c r="R222" s="8"/>
      <c r="S222" s="8"/>
      <c r="T222" s="8"/>
      <c r="U222" s="16">
        <f t="shared" si="19"/>
        <v>0</v>
      </c>
      <c r="V222" s="16">
        <f t="shared" si="20"/>
        <v>0</v>
      </c>
      <c r="W222" s="16">
        <f t="shared" si="21"/>
        <v>0</v>
      </c>
      <c r="X222" s="17">
        <f t="shared" si="22"/>
        <v>20</v>
      </c>
      <c r="Y222" s="24"/>
    </row>
    <row r="223" spans="1:25" ht="102" x14ac:dyDescent="0.2">
      <c r="A223" s="23"/>
      <c r="B223" s="15" t="s">
        <v>55</v>
      </c>
      <c r="C223" s="15">
        <v>206</v>
      </c>
      <c r="D223" s="15">
        <v>294705</v>
      </c>
      <c r="E223" s="15" t="s">
        <v>536</v>
      </c>
      <c r="F223" s="15" t="s">
        <v>537</v>
      </c>
      <c r="G223" s="15"/>
      <c r="H223" s="15" t="s">
        <v>540</v>
      </c>
      <c r="I223" s="15" t="s">
        <v>106</v>
      </c>
      <c r="J223" s="16">
        <v>194.48</v>
      </c>
      <c r="K223" s="17">
        <v>5</v>
      </c>
      <c r="L223" s="16">
        <f t="shared" si="23"/>
        <v>972.4</v>
      </c>
      <c r="M223" s="8"/>
      <c r="N223" s="8"/>
      <c r="O223" s="8"/>
      <c r="P223" s="8">
        <f t="shared" si="24"/>
        <v>0</v>
      </c>
      <c r="Q223" s="8"/>
      <c r="R223" s="8"/>
      <c r="S223" s="8"/>
      <c r="T223" s="8"/>
      <c r="U223" s="16">
        <f t="shared" si="19"/>
        <v>0</v>
      </c>
      <c r="V223" s="16">
        <f t="shared" si="20"/>
        <v>0</v>
      </c>
      <c r="W223" s="16">
        <f t="shared" si="21"/>
        <v>0</v>
      </c>
      <c r="X223" s="17">
        <f t="shared" si="22"/>
        <v>5</v>
      </c>
      <c r="Y223" s="24"/>
    </row>
    <row r="224" spans="1:25" ht="38.25" x14ac:dyDescent="0.2">
      <c r="A224" s="23"/>
      <c r="B224" s="15" t="s">
        <v>55</v>
      </c>
      <c r="C224" s="15">
        <v>207</v>
      </c>
      <c r="D224" s="15">
        <v>294705</v>
      </c>
      <c r="E224" s="15" t="s">
        <v>538</v>
      </c>
      <c r="F224" s="15" t="s">
        <v>538</v>
      </c>
      <c r="G224" s="15"/>
      <c r="H224" s="15" t="s">
        <v>541</v>
      </c>
      <c r="I224" s="15" t="s">
        <v>56</v>
      </c>
      <c r="J224" s="16">
        <v>678.97</v>
      </c>
      <c r="K224" s="17">
        <v>1</v>
      </c>
      <c r="L224" s="16">
        <f t="shared" si="23"/>
        <v>678.97</v>
      </c>
      <c r="M224" s="8"/>
      <c r="N224" s="8"/>
      <c r="O224" s="8"/>
      <c r="P224" s="8">
        <f t="shared" si="24"/>
        <v>0</v>
      </c>
      <c r="Q224" s="8"/>
      <c r="R224" s="8"/>
      <c r="S224" s="8"/>
      <c r="T224" s="8"/>
      <c r="U224" s="16">
        <f t="shared" si="19"/>
        <v>0</v>
      </c>
      <c r="V224" s="16">
        <f t="shared" si="20"/>
        <v>0</v>
      </c>
      <c r="W224" s="16">
        <f t="shared" si="21"/>
        <v>0</v>
      </c>
      <c r="X224" s="17">
        <f t="shared" si="22"/>
        <v>1</v>
      </c>
      <c r="Y224" s="24"/>
    </row>
    <row r="225" spans="1:25" ht="38.25" x14ac:dyDescent="0.2">
      <c r="A225" s="23"/>
      <c r="B225" s="15" t="s">
        <v>55</v>
      </c>
      <c r="C225" s="15">
        <v>208</v>
      </c>
      <c r="D225" s="15">
        <v>294705</v>
      </c>
      <c r="E225" s="15" t="s">
        <v>539</v>
      </c>
      <c r="F225" s="15" t="s">
        <v>539</v>
      </c>
      <c r="G225" s="15"/>
      <c r="H225" s="15" t="s">
        <v>541</v>
      </c>
      <c r="I225" s="15" t="s">
        <v>56</v>
      </c>
      <c r="J225" s="16">
        <v>554.63</v>
      </c>
      <c r="K225" s="17">
        <v>3</v>
      </c>
      <c r="L225" s="16">
        <f t="shared" si="23"/>
        <v>1663.8899999999999</v>
      </c>
      <c r="M225" s="8"/>
      <c r="N225" s="8"/>
      <c r="O225" s="8"/>
      <c r="P225" s="8">
        <f t="shared" si="24"/>
        <v>0</v>
      </c>
      <c r="Q225" s="8"/>
      <c r="R225" s="8"/>
      <c r="S225" s="8"/>
      <c r="T225" s="8"/>
      <c r="U225" s="16">
        <f t="shared" si="19"/>
        <v>0</v>
      </c>
      <c r="V225" s="16">
        <f t="shared" si="20"/>
        <v>0</v>
      </c>
      <c r="W225" s="16">
        <f t="shared" si="21"/>
        <v>0</v>
      </c>
      <c r="X225" s="17">
        <f t="shared" si="22"/>
        <v>3</v>
      </c>
      <c r="Y225" s="24"/>
    </row>
    <row r="226" spans="1:25" ht="12.75" customHeight="1" x14ac:dyDescent="0.2">
      <c r="K226" s="18"/>
      <c r="L226" s="18"/>
    </row>
    <row r="227" spans="1:25" ht="15" x14ac:dyDescent="0.25">
      <c r="K227" s="32" t="s">
        <v>57</v>
      </c>
      <c r="L227" s="32"/>
      <c r="M227" s="32" t="s">
        <v>58</v>
      </c>
      <c r="N227" s="32"/>
      <c r="O227" s="32"/>
      <c r="P227" s="32"/>
      <c r="Q227" s="32"/>
      <c r="R227" s="19"/>
      <c r="S227" s="19"/>
      <c r="W227" s="19" t="s">
        <v>59</v>
      </c>
      <c r="X227" s="20"/>
    </row>
    <row r="228" spans="1:25" ht="15" x14ac:dyDescent="0.25">
      <c r="L228" s="21">
        <f>SUM(L18:L225)</f>
        <v>1597869.4400000002</v>
      </c>
      <c r="Q228" s="21">
        <f>W228/L228</f>
        <v>0</v>
      </c>
      <c r="W228" s="21">
        <f>SUM(W18:W225)</f>
        <v>0</v>
      </c>
    </row>
    <row r="229" spans="1:25" ht="12.75" customHeight="1" x14ac:dyDescent="0.2">
      <c r="R229" s="18" t="s">
        <v>60</v>
      </c>
      <c r="S229" s="18" t="s">
        <v>61</v>
      </c>
      <c r="T229" s="18"/>
    </row>
    <row r="230" spans="1:25" ht="12.75" customHeight="1" x14ac:dyDescent="0.25">
      <c r="D230" s="33" t="s">
        <v>62</v>
      </c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5"/>
      <c r="R230" s="25">
        <f>SUM(V18:V225)</f>
        <v>0</v>
      </c>
      <c r="S230" s="25">
        <v>100</v>
      </c>
      <c r="T230" s="26" t="s">
        <v>63</v>
      </c>
    </row>
    <row r="231" spans="1:25" ht="15" x14ac:dyDescent="0.25">
      <c r="D231" s="33" t="s">
        <v>64</v>
      </c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5"/>
      <c r="R231" s="21">
        <f>SUMIF(P18:P225,1,V18:V225)</f>
        <v>0</v>
      </c>
      <c r="S231" s="21">
        <f>IF(R230&lt;&gt;0,R231/R230*100,)</f>
        <v>0</v>
      </c>
      <c r="T231" s="27" t="str">
        <f>IF(S231&lt;=50," ","РФ/ДНР/ЛНР/ЕАЭС")</f>
        <v xml:space="preserve"> </v>
      </c>
    </row>
    <row r="232" spans="1:25" ht="15" x14ac:dyDescent="0.25">
      <c r="D232" s="36" t="s">
        <v>65</v>
      </c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8"/>
      <c r="R232" s="21">
        <f>IF(R230&lt;&gt;0,R230-R231,)</f>
        <v>0</v>
      </c>
      <c r="S232" s="21">
        <f>IF(R230&lt;&gt;0,R232/R230*100,)</f>
        <v>0</v>
      </c>
      <c r="T232" s="27" t="str">
        <f>IF(S232&gt;50,"Импорт"," ")</f>
        <v xml:space="preserve"> </v>
      </c>
    </row>
    <row r="233" spans="1:25" ht="15" x14ac:dyDescent="0.25">
      <c r="D233" s="33" t="s">
        <v>66</v>
      </c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5"/>
      <c r="R233" s="21">
        <f>SUMIF(M18:M225,0,V18:V225)</f>
        <v>0</v>
      </c>
      <c r="S233" s="21">
        <f>IF(R230&lt;&gt;0,R233/R230*100,)</f>
        <v>0</v>
      </c>
      <c r="T233" s="27" t="str">
        <f>IF(S233&lt;=50," ","РЭП (ПО)")</f>
        <v xml:space="preserve"> </v>
      </c>
    </row>
    <row r="234" spans="1:25" x14ac:dyDescent="0.2">
      <c r="A234" s="8"/>
    </row>
    <row r="235" spans="1:25" ht="15.75" customHeight="1" x14ac:dyDescent="0.2">
      <c r="B235" s="22" t="s">
        <v>67</v>
      </c>
    </row>
    <row r="236" spans="1:25" ht="19.5" customHeight="1" x14ac:dyDescent="0.2">
      <c r="B236" s="39" t="s">
        <v>68</v>
      </c>
      <c r="C236" s="39"/>
      <c r="D236" s="39"/>
      <c r="E236" s="39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</row>
    <row r="237" spans="1:25" ht="20.25" customHeight="1" x14ac:dyDescent="0.2">
      <c r="B237" s="28" t="s">
        <v>69</v>
      </c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</row>
    <row r="238" spans="1:25" ht="39.75" customHeight="1" x14ac:dyDescent="0.2">
      <c r="B238" s="40" t="s">
        <v>70</v>
      </c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</row>
    <row r="239" spans="1:25" ht="19.5" customHeight="1" x14ac:dyDescent="0.2">
      <c r="B239" s="28" t="s">
        <v>71</v>
      </c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</row>
    <row r="240" spans="1:25" ht="18" customHeight="1" x14ac:dyDescent="0.2">
      <c r="B240" s="28" t="s">
        <v>72</v>
      </c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</row>
    <row r="241" spans="1:23" ht="22.5" customHeight="1" x14ac:dyDescent="0.2">
      <c r="B241" s="28" t="s">
        <v>73</v>
      </c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</row>
    <row r="242" spans="1:23" ht="19.5" customHeight="1" x14ac:dyDescent="0.2">
      <c r="B242" s="28" t="s">
        <v>74</v>
      </c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</row>
    <row r="243" spans="1:23" ht="22.5" customHeight="1" x14ac:dyDescent="0.2">
      <c r="B243" s="28" t="s">
        <v>75</v>
      </c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</row>
    <row r="244" spans="1:23" ht="34.5" customHeight="1" x14ac:dyDescent="0.2">
      <c r="B244" s="28" t="s">
        <v>76</v>
      </c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</row>
    <row r="245" spans="1:23" ht="36" customHeight="1" x14ac:dyDescent="0.2">
      <c r="B245" s="28" t="s">
        <v>77</v>
      </c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</row>
    <row r="246" spans="1:23" ht="32.25" customHeight="1" x14ac:dyDescent="0.2">
      <c r="B246" s="30" t="s">
        <v>78</v>
      </c>
      <c r="C246" s="31"/>
      <c r="D246" s="31"/>
      <c r="E246" s="31"/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31"/>
      <c r="U246" s="31"/>
      <c r="V246" s="31"/>
      <c r="W246" s="31"/>
    </row>
    <row r="247" spans="1:23" ht="33.75" customHeight="1" x14ac:dyDescent="0.2">
      <c r="B247" s="28" t="s">
        <v>79</v>
      </c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</row>
    <row r="248" spans="1:23" ht="33.75" customHeight="1" x14ac:dyDescent="0.2">
      <c r="B248" s="28" t="s">
        <v>80</v>
      </c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</row>
    <row r="249" spans="1:23" ht="124.5" customHeight="1" x14ac:dyDescent="0.2">
      <c r="B249" s="28" t="s">
        <v>81</v>
      </c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</row>
    <row r="250" spans="1:23" ht="33.75" customHeight="1" x14ac:dyDescent="0.2">
      <c r="B250" s="28" t="s">
        <v>82</v>
      </c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</row>
    <row r="251" spans="1:23" ht="24.75" customHeight="1" x14ac:dyDescent="0.2">
      <c r="A251" s="8"/>
    </row>
  </sheetData>
  <sheetProtection sort="0" autoFilter="0"/>
  <autoFilter ref="B17:S18" xr:uid="{00000000-0009-0000-0000-000000000000}"/>
  <mergeCells count="92"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  <mergeCell ref="D10:E10"/>
    <mergeCell ref="F10:L10"/>
    <mergeCell ref="D11:E11"/>
    <mergeCell ref="F11:L11"/>
    <mergeCell ref="D12:E12"/>
    <mergeCell ref="F12:L12"/>
    <mergeCell ref="M14:M16"/>
    <mergeCell ref="N14:N16"/>
    <mergeCell ref="O14:O16"/>
    <mergeCell ref="A14:A16"/>
    <mergeCell ref="B14:B16"/>
    <mergeCell ref="C14:C16"/>
    <mergeCell ref="D14:G14"/>
    <mergeCell ref="H14:H16"/>
    <mergeCell ref="I14:I16"/>
    <mergeCell ref="V14:V16"/>
    <mergeCell ref="W14:W16"/>
    <mergeCell ref="X14:X16"/>
    <mergeCell ref="D15:D16"/>
    <mergeCell ref="E15:E16"/>
    <mergeCell ref="F15:F16"/>
    <mergeCell ref="G15:G16"/>
    <mergeCell ref="P14:P16"/>
    <mergeCell ref="Q14:Q16"/>
    <mergeCell ref="R14:R16"/>
    <mergeCell ref="S14:S16"/>
    <mergeCell ref="T14:T16"/>
    <mergeCell ref="U14:U16"/>
    <mergeCell ref="J14:J16"/>
    <mergeCell ref="K14:K16"/>
    <mergeCell ref="L14:L16"/>
    <mergeCell ref="AU15:AV15"/>
    <mergeCell ref="Y15:Z15"/>
    <mergeCell ref="AA15:AB15"/>
    <mergeCell ref="AC15:AD15"/>
    <mergeCell ref="AE15:AF15"/>
    <mergeCell ref="AG15:AH15"/>
    <mergeCell ref="AI15:AJ15"/>
    <mergeCell ref="AK15:AL15"/>
    <mergeCell ref="AM15:AN15"/>
    <mergeCell ref="AO15:AP15"/>
    <mergeCell ref="AQ15:AR15"/>
    <mergeCell ref="AS15:AT15"/>
    <mergeCell ref="BS15:BT15"/>
    <mergeCell ref="AW15:AX15"/>
    <mergeCell ref="AY15:AZ15"/>
    <mergeCell ref="BA15:BB15"/>
    <mergeCell ref="BC15:BD15"/>
    <mergeCell ref="BE15:BF15"/>
    <mergeCell ref="BG15:BH15"/>
    <mergeCell ref="BI15:BJ15"/>
    <mergeCell ref="BK15:BL15"/>
    <mergeCell ref="BM15:BN15"/>
    <mergeCell ref="BO15:BP15"/>
    <mergeCell ref="BQ15:BR15"/>
    <mergeCell ref="B241:W241"/>
    <mergeCell ref="K227:L227"/>
    <mergeCell ref="M227:Q227"/>
    <mergeCell ref="D230:Q230"/>
    <mergeCell ref="D231:Q231"/>
    <mergeCell ref="D232:Q232"/>
    <mergeCell ref="D233:Q233"/>
    <mergeCell ref="B236:W236"/>
    <mergeCell ref="B237:W237"/>
    <mergeCell ref="B238:W238"/>
    <mergeCell ref="B239:W239"/>
    <mergeCell ref="B240:W240"/>
    <mergeCell ref="B248:W248"/>
    <mergeCell ref="B249:W249"/>
    <mergeCell ref="B250:W250"/>
    <mergeCell ref="B242:W242"/>
    <mergeCell ref="B243:W243"/>
    <mergeCell ref="B244:W244"/>
    <mergeCell ref="B245:W245"/>
    <mergeCell ref="B246:W246"/>
    <mergeCell ref="B247:W247"/>
  </mergeCells>
  <dataValidations count="3">
    <dataValidation type="list" allowBlank="1" showInputMessage="1" showErrorMessage="1" sqref="N18:N225" xr:uid="{00000000-0002-0000-0000-000000000000}">
      <formula1>yes_no</formula1>
    </dataValidation>
    <dataValidation type="list" allowBlank="1" showInputMessage="1" showErrorMessage="1" prompt="Выберите страну из списка" sqref="Q18:Q225" xr:uid="{00000000-0002-0000-0000-000001000000}">
      <formula1>countries</formula1>
    </dataValidation>
    <dataValidation type="list" allowBlank="1" showInputMessage="1" showErrorMessage="1" prompt="Выберите Реестр из списка" sqref="R18:R225" xr:uid="{00000000-0002-0000-0000-000002000000}">
      <formula1>rep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56"/>
  <sheetViews>
    <sheetView workbookViewId="0"/>
  </sheetViews>
  <sheetFormatPr defaultColWidth="9.140625" defaultRowHeight="15" x14ac:dyDescent="0.25"/>
  <cols>
    <col min="1" max="16384" width="9.140625" style="1"/>
  </cols>
  <sheetData>
    <row r="1" spans="1:3" x14ac:dyDescent="0.25">
      <c r="A1" s="1" t="s">
        <v>56</v>
      </c>
      <c r="B1" s="1" t="s">
        <v>83</v>
      </c>
      <c r="C1" s="1" t="s">
        <v>84</v>
      </c>
    </row>
    <row r="2" spans="1:3" x14ac:dyDescent="0.25">
      <c r="A2" s="1" t="s">
        <v>85</v>
      </c>
      <c r="C2" s="1" t="s">
        <v>86</v>
      </c>
    </row>
    <row r="3" spans="1:3" x14ac:dyDescent="0.25">
      <c r="A3" s="1" t="s">
        <v>87</v>
      </c>
    </row>
    <row r="4" spans="1:3" x14ac:dyDescent="0.25">
      <c r="A4" s="1" t="s">
        <v>88</v>
      </c>
    </row>
    <row r="5" spans="1:3" x14ac:dyDescent="0.25">
      <c r="A5" s="1" t="s">
        <v>89</v>
      </c>
    </row>
    <row r="6" spans="1:3" x14ac:dyDescent="0.25">
      <c r="A6" s="1" t="s">
        <v>90</v>
      </c>
    </row>
    <row r="7" spans="1:3" x14ac:dyDescent="0.25">
      <c r="A7" s="1" t="s">
        <v>91</v>
      </c>
    </row>
    <row r="8" spans="1:3" x14ac:dyDescent="0.25">
      <c r="A8" s="1" t="s">
        <v>92</v>
      </c>
    </row>
    <row r="9" spans="1:3" x14ac:dyDescent="0.25">
      <c r="A9" s="1" t="s">
        <v>93</v>
      </c>
    </row>
    <row r="10" spans="1:3" x14ac:dyDescent="0.25">
      <c r="A10" s="1" t="s">
        <v>94</v>
      </c>
    </row>
    <row r="11" spans="1:3" x14ac:dyDescent="0.25">
      <c r="A11" s="1" t="s">
        <v>95</v>
      </c>
    </row>
    <row r="12" spans="1:3" x14ac:dyDescent="0.25">
      <c r="A12" s="1" t="s">
        <v>96</v>
      </c>
    </row>
    <row r="13" spans="1:3" x14ac:dyDescent="0.25">
      <c r="A13" s="1" t="s">
        <v>97</v>
      </c>
    </row>
    <row r="14" spans="1:3" x14ac:dyDescent="0.25">
      <c r="A14" s="1" t="s">
        <v>98</v>
      </c>
    </row>
    <row r="15" spans="1:3" x14ac:dyDescent="0.25">
      <c r="A15" s="1" t="s">
        <v>99</v>
      </c>
    </row>
    <row r="16" spans="1:3" x14ac:dyDescent="0.25">
      <c r="A16" s="1" t="s">
        <v>100</v>
      </c>
    </row>
    <row r="17" spans="1:1" x14ac:dyDescent="0.25">
      <c r="A17" s="1" t="s">
        <v>101</v>
      </c>
    </row>
    <row r="18" spans="1:1" x14ac:dyDescent="0.25">
      <c r="A18" s="1" t="s">
        <v>102</v>
      </c>
    </row>
    <row r="19" spans="1:1" x14ac:dyDescent="0.25">
      <c r="A19" s="1" t="s">
        <v>103</v>
      </c>
    </row>
    <row r="20" spans="1:1" x14ac:dyDescent="0.25">
      <c r="A20" s="1" t="s">
        <v>104</v>
      </c>
    </row>
    <row r="21" spans="1:1" x14ac:dyDescent="0.25">
      <c r="A21" s="1" t="s">
        <v>105</v>
      </c>
    </row>
    <row r="22" spans="1:1" x14ac:dyDescent="0.25">
      <c r="A22" s="1" t="s">
        <v>106</v>
      </c>
    </row>
    <row r="23" spans="1:1" x14ac:dyDescent="0.25">
      <c r="A23" s="1" t="s">
        <v>107</v>
      </c>
    </row>
    <row r="24" spans="1:1" x14ac:dyDescent="0.25">
      <c r="A24" s="1" t="s">
        <v>108</v>
      </c>
    </row>
    <row r="25" spans="1:1" x14ac:dyDescent="0.25">
      <c r="A25" s="1" t="s">
        <v>109</v>
      </c>
    </row>
    <row r="26" spans="1:1" x14ac:dyDescent="0.25">
      <c r="A26" s="1" t="s">
        <v>110</v>
      </c>
    </row>
    <row r="27" spans="1:1" x14ac:dyDescent="0.25">
      <c r="A27" s="1" t="s">
        <v>111</v>
      </c>
    </row>
    <row r="28" spans="1:1" x14ac:dyDescent="0.25">
      <c r="A28" s="1" t="s">
        <v>112</v>
      </c>
    </row>
    <row r="29" spans="1:1" x14ac:dyDescent="0.25">
      <c r="A29" s="1" t="s">
        <v>113</v>
      </c>
    </row>
    <row r="30" spans="1:1" x14ac:dyDescent="0.25">
      <c r="A30" s="1" t="s">
        <v>114</v>
      </c>
    </row>
    <row r="31" spans="1:1" x14ac:dyDescent="0.25">
      <c r="A31" s="1" t="s">
        <v>115</v>
      </c>
    </row>
    <row r="32" spans="1:1" x14ac:dyDescent="0.25">
      <c r="A32" s="1" t="s">
        <v>116</v>
      </c>
    </row>
    <row r="33" spans="1:1" x14ac:dyDescent="0.25">
      <c r="A33" s="1" t="s">
        <v>117</v>
      </c>
    </row>
    <row r="34" spans="1:1" x14ac:dyDescent="0.25">
      <c r="A34" s="1" t="s">
        <v>118</v>
      </c>
    </row>
    <row r="35" spans="1:1" x14ac:dyDescent="0.25">
      <c r="A35" s="1" t="s">
        <v>119</v>
      </c>
    </row>
    <row r="36" spans="1:1" x14ac:dyDescent="0.25">
      <c r="A36" s="1" t="s">
        <v>120</v>
      </c>
    </row>
    <row r="37" spans="1:1" x14ac:dyDescent="0.25">
      <c r="A37" s="1" t="s">
        <v>121</v>
      </c>
    </row>
    <row r="38" spans="1:1" x14ac:dyDescent="0.25">
      <c r="A38" s="1" t="s">
        <v>122</v>
      </c>
    </row>
    <row r="39" spans="1:1" x14ac:dyDescent="0.25">
      <c r="A39" s="1" t="s">
        <v>123</v>
      </c>
    </row>
    <row r="40" spans="1:1" x14ac:dyDescent="0.25">
      <c r="A40" s="1" t="s">
        <v>124</v>
      </c>
    </row>
    <row r="41" spans="1:1" x14ac:dyDescent="0.25">
      <c r="A41" s="1" t="s">
        <v>125</v>
      </c>
    </row>
    <row r="42" spans="1:1" x14ac:dyDescent="0.25">
      <c r="A42" s="1" t="s">
        <v>126</v>
      </c>
    </row>
    <row r="43" spans="1:1" x14ac:dyDescent="0.25">
      <c r="A43" s="1" t="s">
        <v>127</v>
      </c>
    </row>
    <row r="44" spans="1:1" x14ac:dyDescent="0.25">
      <c r="A44" s="1" t="s">
        <v>128</v>
      </c>
    </row>
    <row r="45" spans="1:1" x14ac:dyDescent="0.25">
      <c r="A45" s="1" t="s">
        <v>129</v>
      </c>
    </row>
    <row r="46" spans="1:1" x14ac:dyDescent="0.25">
      <c r="A46" s="1" t="s">
        <v>130</v>
      </c>
    </row>
    <row r="47" spans="1:1" x14ac:dyDescent="0.25">
      <c r="A47" s="1" t="s">
        <v>131</v>
      </c>
    </row>
    <row r="48" spans="1:1" x14ac:dyDescent="0.25">
      <c r="A48" s="1" t="s">
        <v>132</v>
      </c>
    </row>
    <row r="49" spans="1:1" x14ac:dyDescent="0.25">
      <c r="A49" s="1" t="s">
        <v>133</v>
      </c>
    </row>
    <row r="50" spans="1:1" x14ac:dyDescent="0.25">
      <c r="A50" s="1" t="s">
        <v>134</v>
      </c>
    </row>
    <row r="51" spans="1:1" x14ac:dyDescent="0.25">
      <c r="A51" s="1" t="s">
        <v>135</v>
      </c>
    </row>
    <row r="52" spans="1:1" x14ac:dyDescent="0.25">
      <c r="A52" s="1" t="s">
        <v>136</v>
      </c>
    </row>
    <row r="53" spans="1:1" x14ac:dyDescent="0.25">
      <c r="A53" s="1" t="s">
        <v>137</v>
      </c>
    </row>
    <row r="54" spans="1:1" x14ac:dyDescent="0.25">
      <c r="A54" s="1" t="s">
        <v>138</v>
      </c>
    </row>
    <row r="55" spans="1:1" x14ac:dyDescent="0.25">
      <c r="A55" s="1" t="s">
        <v>139</v>
      </c>
    </row>
    <row r="56" spans="1:1" x14ac:dyDescent="0.25">
      <c r="A56" s="1" t="s">
        <v>140</v>
      </c>
    </row>
    <row r="57" spans="1:1" x14ac:dyDescent="0.25">
      <c r="A57" s="1" t="s">
        <v>141</v>
      </c>
    </row>
    <row r="58" spans="1:1" x14ac:dyDescent="0.25">
      <c r="A58" s="1" t="s">
        <v>142</v>
      </c>
    </row>
    <row r="59" spans="1:1" x14ac:dyDescent="0.25">
      <c r="A59" s="1" t="s">
        <v>143</v>
      </c>
    </row>
    <row r="60" spans="1:1" x14ac:dyDescent="0.25">
      <c r="A60" s="1" t="s">
        <v>144</v>
      </c>
    </row>
    <row r="61" spans="1:1" x14ac:dyDescent="0.25">
      <c r="A61" s="1" t="s">
        <v>145</v>
      </c>
    </row>
    <row r="62" spans="1:1" x14ac:dyDescent="0.25">
      <c r="A62" s="1" t="s">
        <v>146</v>
      </c>
    </row>
    <row r="63" spans="1:1" x14ac:dyDescent="0.25">
      <c r="A63" s="1" t="s">
        <v>147</v>
      </c>
    </row>
    <row r="64" spans="1:1" x14ac:dyDescent="0.25">
      <c r="A64" s="1" t="s">
        <v>148</v>
      </c>
    </row>
    <row r="65" spans="1:1" x14ac:dyDescent="0.25">
      <c r="A65" s="1" t="s">
        <v>149</v>
      </c>
    </row>
    <row r="66" spans="1:1" x14ac:dyDescent="0.25">
      <c r="A66" s="1" t="s">
        <v>150</v>
      </c>
    </row>
    <row r="67" spans="1:1" x14ac:dyDescent="0.25">
      <c r="A67" s="1" t="s">
        <v>151</v>
      </c>
    </row>
    <row r="68" spans="1:1" x14ac:dyDescent="0.25">
      <c r="A68" s="1" t="s">
        <v>152</v>
      </c>
    </row>
    <row r="69" spans="1:1" x14ac:dyDescent="0.25">
      <c r="A69" s="1" t="s">
        <v>153</v>
      </c>
    </row>
    <row r="70" spans="1:1" x14ac:dyDescent="0.25">
      <c r="A70" s="1" t="s">
        <v>154</v>
      </c>
    </row>
    <row r="71" spans="1:1" x14ac:dyDescent="0.25">
      <c r="A71" s="1" t="s">
        <v>155</v>
      </c>
    </row>
    <row r="72" spans="1:1" x14ac:dyDescent="0.25">
      <c r="A72" s="1" t="s">
        <v>156</v>
      </c>
    </row>
    <row r="73" spans="1:1" x14ac:dyDescent="0.25">
      <c r="A73" s="1" t="s">
        <v>157</v>
      </c>
    </row>
    <row r="74" spans="1:1" x14ac:dyDescent="0.25">
      <c r="A74" s="1" t="s">
        <v>158</v>
      </c>
    </row>
    <row r="75" spans="1:1" x14ac:dyDescent="0.25">
      <c r="A75" s="1" t="s">
        <v>159</v>
      </c>
    </row>
    <row r="76" spans="1:1" x14ac:dyDescent="0.25">
      <c r="A76" s="1" t="s">
        <v>160</v>
      </c>
    </row>
    <row r="77" spans="1:1" x14ac:dyDescent="0.25">
      <c r="A77" s="1" t="s">
        <v>161</v>
      </c>
    </row>
    <row r="78" spans="1:1" x14ac:dyDescent="0.25">
      <c r="A78" s="1" t="s">
        <v>162</v>
      </c>
    </row>
    <row r="79" spans="1:1" x14ac:dyDescent="0.25">
      <c r="A79" s="1" t="s">
        <v>163</v>
      </c>
    </row>
    <row r="80" spans="1:1" x14ac:dyDescent="0.25">
      <c r="A80" s="1" t="s">
        <v>164</v>
      </c>
    </row>
    <row r="81" spans="1:1" x14ac:dyDescent="0.25">
      <c r="A81" s="1" t="s">
        <v>165</v>
      </c>
    </row>
    <row r="82" spans="1:1" x14ac:dyDescent="0.25">
      <c r="A82" s="1" t="s">
        <v>166</v>
      </c>
    </row>
    <row r="83" spans="1:1" x14ac:dyDescent="0.25">
      <c r="A83" s="1" t="s">
        <v>167</v>
      </c>
    </row>
    <row r="84" spans="1:1" x14ac:dyDescent="0.25">
      <c r="A84" s="1" t="s">
        <v>168</v>
      </c>
    </row>
    <row r="85" spans="1:1" x14ac:dyDescent="0.25">
      <c r="A85" s="1" t="s">
        <v>169</v>
      </c>
    </row>
    <row r="86" spans="1:1" x14ac:dyDescent="0.25">
      <c r="A86" s="1" t="s">
        <v>170</v>
      </c>
    </row>
    <row r="87" spans="1:1" x14ac:dyDescent="0.25">
      <c r="A87" s="1" t="s">
        <v>171</v>
      </c>
    </row>
    <row r="88" spans="1:1" x14ac:dyDescent="0.25">
      <c r="A88" s="1" t="s">
        <v>172</v>
      </c>
    </row>
    <row r="89" spans="1:1" x14ac:dyDescent="0.25">
      <c r="A89" s="1" t="s">
        <v>173</v>
      </c>
    </row>
    <row r="90" spans="1:1" x14ac:dyDescent="0.25">
      <c r="A90" s="1" t="s">
        <v>174</v>
      </c>
    </row>
    <row r="91" spans="1:1" x14ac:dyDescent="0.25">
      <c r="A91" s="1" t="s">
        <v>175</v>
      </c>
    </row>
    <row r="92" spans="1:1" x14ac:dyDescent="0.25">
      <c r="A92" s="1" t="s">
        <v>176</v>
      </c>
    </row>
    <row r="93" spans="1:1" x14ac:dyDescent="0.25">
      <c r="A93" s="1" t="s">
        <v>177</v>
      </c>
    </row>
    <row r="94" spans="1:1" x14ac:dyDescent="0.25">
      <c r="A94" s="1" t="s">
        <v>178</v>
      </c>
    </row>
    <row r="95" spans="1:1" x14ac:dyDescent="0.25">
      <c r="A95" s="1" t="s">
        <v>179</v>
      </c>
    </row>
    <row r="96" spans="1:1" x14ac:dyDescent="0.25">
      <c r="A96" s="1" t="s">
        <v>180</v>
      </c>
    </row>
    <row r="97" spans="1:1" x14ac:dyDescent="0.25">
      <c r="A97" s="1" t="s">
        <v>181</v>
      </c>
    </row>
    <row r="98" spans="1:1" x14ac:dyDescent="0.25">
      <c r="A98" s="1" t="s">
        <v>182</v>
      </c>
    </row>
    <row r="99" spans="1:1" x14ac:dyDescent="0.25">
      <c r="A99" s="1" t="s">
        <v>183</v>
      </c>
    </row>
    <row r="100" spans="1:1" x14ac:dyDescent="0.25">
      <c r="A100" s="1" t="s">
        <v>184</v>
      </c>
    </row>
    <row r="101" spans="1:1" x14ac:dyDescent="0.25">
      <c r="A101" s="1" t="s">
        <v>185</v>
      </c>
    </row>
    <row r="102" spans="1:1" x14ac:dyDescent="0.25">
      <c r="A102" s="1" t="s">
        <v>186</v>
      </c>
    </row>
    <row r="103" spans="1:1" x14ac:dyDescent="0.25">
      <c r="A103" s="1" t="s">
        <v>187</v>
      </c>
    </row>
    <row r="104" spans="1:1" x14ac:dyDescent="0.25">
      <c r="A104" s="1" t="s">
        <v>188</v>
      </c>
    </row>
    <row r="105" spans="1:1" x14ac:dyDescent="0.25">
      <c r="A105" s="1" t="s">
        <v>189</v>
      </c>
    </row>
    <row r="106" spans="1:1" x14ac:dyDescent="0.25">
      <c r="A106" s="1" t="s">
        <v>190</v>
      </c>
    </row>
    <row r="107" spans="1:1" x14ac:dyDescent="0.25">
      <c r="A107" s="1" t="s">
        <v>191</v>
      </c>
    </row>
    <row r="108" spans="1:1" x14ac:dyDescent="0.25">
      <c r="A108" s="1" t="s">
        <v>192</v>
      </c>
    </row>
    <row r="109" spans="1:1" x14ac:dyDescent="0.25">
      <c r="A109" s="1" t="s">
        <v>193</v>
      </c>
    </row>
    <row r="110" spans="1:1" x14ac:dyDescent="0.25">
      <c r="A110" s="1" t="s">
        <v>194</v>
      </c>
    </row>
    <row r="111" spans="1:1" x14ac:dyDescent="0.25">
      <c r="A111" s="1" t="s">
        <v>195</v>
      </c>
    </row>
    <row r="112" spans="1:1" x14ac:dyDescent="0.25">
      <c r="A112" s="1" t="s">
        <v>196</v>
      </c>
    </row>
    <row r="113" spans="1:1" x14ac:dyDescent="0.25">
      <c r="A113" s="1" t="s">
        <v>197</v>
      </c>
    </row>
    <row r="114" spans="1:1" x14ac:dyDescent="0.25">
      <c r="A114" s="1" t="s">
        <v>198</v>
      </c>
    </row>
    <row r="115" spans="1:1" x14ac:dyDescent="0.25">
      <c r="A115" s="1" t="s">
        <v>199</v>
      </c>
    </row>
    <row r="116" spans="1:1" x14ac:dyDescent="0.25">
      <c r="A116" s="1" t="s">
        <v>200</v>
      </c>
    </row>
    <row r="117" spans="1:1" x14ac:dyDescent="0.25">
      <c r="A117" s="1" t="s">
        <v>201</v>
      </c>
    </row>
    <row r="118" spans="1:1" x14ac:dyDescent="0.25">
      <c r="A118" s="1" t="s">
        <v>202</v>
      </c>
    </row>
    <row r="119" spans="1:1" x14ac:dyDescent="0.25">
      <c r="A119" s="1" t="s">
        <v>203</v>
      </c>
    </row>
    <row r="120" spans="1:1" x14ac:dyDescent="0.25">
      <c r="A120" s="1" t="s">
        <v>204</v>
      </c>
    </row>
    <row r="121" spans="1:1" x14ac:dyDescent="0.25">
      <c r="A121" s="1" t="s">
        <v>205</v>
      </c>
    </row>
    <row r="122" spans="1:1" x14ac:dyDescent="0.25">
      <c r="A122" s="1" t="s">
        <v>145</v>
      </c>
    </row>
    <row r="123" spans="1:1" x14ac:dyDescent="0.25">
      <c r="A123" s="1" t="s">
        <v>206</v>
      </c>
    </row>
    <row r="124" spans="1:1" x14ac:dyDescent="0.25">
      <c r="A124" s="1" t="s">
        <v>207</v>
      </c>
    </row>
    <row r="125" spans="1:1" x14ac:dyDescent="0.25">
      <c r="A125" s="1" t="s">
        <v>208</v>
      </c>
    </row>
    <row r="126" spans="1:1" x14ac:dyDescent="0.25">
      <c r="A126" s="1" t="s">
        <v>209</v>
      </c>
    </row>
    <row r="127" spans="1:1" x14ac:dyDescent="0.25">
      <c r="A127" s="1" t="s">
        <v>210</v>
      </c>
    </row>
    <row r="128" spans="1:1" x14ac:dyDescent="0.25">
      <c r="A128" s="1" t="s">
        <v>211</v>
      </c>
    </row>
    <row r="129" spans="1:1" x14ac:dyDescent="0.25">
      <c r="A129" s="1" t="s">
        <v>212</v>
      </c>
    </row>
    <row r="130" spans="1:1" x14ac:dyDescent="0.25">
      <c r="A130" s="1" t="s">
        <v>213</v>
      </c>
    </row>
    <row r="131" spans="1:1" x14ac:dyDescent="0.25">
      <c r="A131" s="1" t="s">
        <v>214</v>
      </c>
    </row>
    <row r="132" spans="1:1" x14ac:dyDescent="0.25">
      <c r="A132" s="1" t="s">
        <v>215</v>
      </c>
    </row>
    <row r="133" spans="1:1" x14ac:dyDescent="0.25">
      <c r="A133" s="1" t="s">
        <v>216</v>
      </c>
    </row>
    <row r="134" spans="1:1" x14ac:dyDescent="0.25">
      <c r="A134" s="1" t="s">
        <v>217</v>
      </c>
    </row>
    <row r="135" spans="1:1" x14ac:dyDescent="0.25">
      <c r="A135" s="1" t="s">
        <v>218</v>
      </c>
    </row>
    <row r="136" spans="1:1" x14ac:dyDescent="0.25">
      <c r="A136" s="1" t="s">
        <v>219</v>
      </c>
    </row>
    <row r="137" spans="1:1" x14ac:dyDescent="0.25">
      <c r="A137" s="1" t="s">
        <v>220</v>
      </c>
    </row>
    <row r="138" spans="1:1" x14ac:dyDescent="0.25">
      <c r="A138" s="1" t="s">
        <v>221</v>
      </c>
    </row>
    <row r="139" spans="1:1" x14ac:dyDescent="0.25">
      <c r="A139" s="1" t="s">
        <v>222</v>
      </c>
    </row>
    <row r="140" spans="1:1" x14ac:dyDescent="0.25">
      <c r="A140" s="1" t="s">
        <v>223</v>
      </c>
    </row>
    <row r="141" spans="1:1" x14ac:dyDescent="0.25">
      <c r="A141" s="1" t="s">
        <v>224</v>
      </c>
    </row>
    <row r="142" spans="1:1" x14ac:dyDescent="0.25">
      <c r="A142" s="1" t="s">
        <v>225</v>
      </c>
    </row>
    <row r="143" spans="1:1" x14ac:dyDescent="0.25">
      <c r="A143" s="1" t="s">
        <v>226</v>
      </c>
    </row>
    <row r="144" spans="1:1" x14ac:dyDescent="0.25">
      <c r="A144" s="1" t="s">
        <v>227</v>
      </c>
    </row>
    <row r="145" spans="1:1" x14ac:dyDescent="0.25">
      <c r="A145" s="1" t="s">
        <v>228</v>
      </c>
    </row>
    <row r="146" spans="1:1" x14ac:dyDescent="0.25">
      <c r="A146" s="1" t="s">
        <v>229</v>
      </c>
    </row>
    <row r="147" spans="1:1" x14ac:dyDescent="0.25">
      <c r="A147" s="1" t="s">
        <v>230</v>
      </c>
    </row>
    <row r="148" spans="1:1" x14ac:dyDescent="0.25">
      <c r="A148" s="1" t="s">
        <v>231</v>
      </c>
    </row>
    <row r="149" spans="1:1" x14ac:dyDescent="0.25">
      <c r="A149" s="1" t="s">
        <v>232</v>
      </c>
    </row>
    <row r="150" spans="1:1" x14ac:dyDescent="0.25">
      <c r="A150" s="1" t="s">
        <v>233</v>
      </c>
    </row>
    <row r="151" spans="1:1" x14ac:dyDescent="0.25">
      <c r="A151" s="1" t="s">
        <v>234</v>
      </c>
    </row>
    <row r="152" spans="1:1" x14ac:dyDescent="0.25">
      <c r="A152" s="1" t="s">
        <v>235</v>
      </c>
    </row>
    <row r="153" spans="1:1" x14ac:dyDescent="0.25">
      <c r="A153" s="1" t="s">
        <v>236</v>
      </c>
    </row>
    <row r="154" spans="1:1" x14ac:dyDescent="0.25">
      <c r="A154" s="1" t="s">
        <v>237</v>
      </c>
    </row>
    <row r="155" spans="1:1" x14ac:dyDescent="0.25">
      <c r="A155" s="1" t="s">
        <v>238</v>
      </c>
    </row>
    <row r="156" spans="1:1" x14ac:dyDescent="0.25">
      <c r="A156" s="1" t="s">
        <v>239</v>
      </c>
    </row>
    <row r="157" spans="1:1" x14ac:dyDescent="0.25">
      <c r="A157" s="1" t="s">
        <v>240</v>
      </c>
    </row>
    <row r="158" spans="1:1" x14ac:dyDescent="0.25">
      <c r="A158" s="1" t="s">
        <v>241</v>
      </c>
    </row>
    <row r="159" spans="1:1" x14ac:dyDescent="0.25">
      <c r="A159" s="1" t="s">
        <v>242</v>
      </c>
    </row>
    <row r="160" spans="1:1" x14ac:dyDescent="0.25">
      <c r="A160" s="1" t="s">
        <v>243</v>
      </c>
    </row>
    <row r="161" spans="1:1" x14ac:dyDescent="0.25">
      <c r="A161" s="1" t="s">
        <v>244</v>
      </c>
    </row>
    <row r="162" spans="1:1" x14ac:dyDescent="0.25">
      <c r="A162" s="1" t="s">
        <v>245</v>
      </c>
    </row>
    <row r="163" spans="1:1" x14ac:dyDescent="0.25">
      <c r="A163" s="1" t="s">
        <v>246</v>
      </c>
    </row>
    <row r="164" spans="1:1" x14ac:dyDescent="0.25">
      <c r="A164" s="1" t="s">
        <v>247</v>
      </c>
    </row>
    <row r="165" spans="1:1" x14ac:dyDescent="0.25">
      <c r="A165" s="1" t="s">
        <v>248</v>
      </c>
    </row>
    <row r="166" spans="1:1" x14ac:dyDescent="0.25">
      <c r="A166" s="1" t="s">
        <v>249</v>
      </c>
    </row>
    <row r="167" spans="1:1" x14ac:dyDescent="0.25">
      <c r="A167" s="1" t="s">
        <v>250</v>
      </c>
    </row>
    <row r="168" spans="1:1" x14ac:dyDescent="0.25">
      <c r="A168" s="1" t="s">
        <v>251</v>
      </c>
    </row>
    <row r="169" spans="1:1" x14ac:dyDescent="0.25">
      <c r="A169" s="1" t="s">
        <v>252</v>
      </c>
    </row>
    <row r="170" spans="1:1" x14ac:dyDescent="0.25">
      <c r="A170" s="1" t="s">
        <v>253</v>
      </c>
    </row>
    <row r="171" spans="1:1" x14ac:dyDescent="0.25">
      <c r="A171" s="1" t="s">
        <v>254</v>
      </c>
    </row>
    <row r="172" spans="1:1" x14ac:dyDescent="0.25">
      <c r="A172" s="1" t="s">
        <v>255</v>
      </c>
    </row>
    <row r="173" spans="1:1" x14ac:dyDescent="0.25">
      <c r="A173" s="1" t="s">
        <v>256</v>
      </c>
    </row>
    <row r="174" spans="1:1" x14ac:dyDescent="0.25">
      <c r="A174" s="1" t="s">
        <v>257</v>
      </c>
    </row>
    <row r="175" spans="1:1" x14ac:dyDescent="0.25">
      <c r="A175" s="1" t="s">
        <v>258</v>
      </c>
    </row>
    <row r="176" spans="1:1" x14ac:dyDescent="0.25">
      <c r="A176" s="1" t="s">
        <v>259</v>
      </c>
    </row>
    <row r="177" spans="1:1" x14ac:dyDescent="0.25">
      <c r="A177" s="1" t="s">
        <v>260</v>
      </c>
    </row>
    <row r="178" spans="1:1" x14ac:dyDescent="0.25">
      <c r="A178" s="1" t="s">
        <v>261</v>
      </c>
    </row>
    <row r="179" spans="1:1" x14ac:dyDescent="0.25">
      <c r="A179" s="1" t="s">
        <v>262</v>
      </c>
    </row>
    <row r="180" spans="1:1" x14ac:dyDescent="0.25">
      <c r="A180" s="1" t="s">
        <v>263</v>
      </c>
    </row>
    <row r="181" spans="1:1" x14ac:dyDescent="0.25">
      <c r="A181" s="1" t="s">
        <v>264</v>
      </c>
    </row>
    <row r="182" spans="1:1" x14ac:dyDescent="0.25">
      <c r="A182" s="1" t="s">
        <v>265</v>
      </c>
    </row>
    <row r="183" spans="1:1" x14ac:dyDescent="0.25">
      <c r="A183" s="1" t="s">
        <v>266</v>
      </c>
    </row>
    <row r="184" spans="1:1" x14ac:dyDescent="0.25">
      <c r="A184" s="1" t="s">
        <v>267</v>
      </c>
    </row>
    <row r="185" spans="1:1" x14ac:dyDescent="0.25">
      <c r="A185" s="1" t="s">
        <v>268</v>
      </c>
    </row>
    <row r="186" spans="1:1" x14ac:dyDescent="0.25">
      <c r="A186" s="1" t="s">
        <v>269</v>
      </c>
    </row>
    <row r="187" spans="1:1" x14ac:dyDescent="0.25">
      <c r="A187" s="1" t="s">
        <v>270</v>
      </c>
    </row>
    <row r="188" spans="1:1" x14ac:dyDescent="0.25">
      <c r="A188" s="1" t="s">
        <v>271</v>
      </c>
    </row>
    <row r="189" spans="1:1" x14ac:dyDescent="0.25">
      <c r="A189" s="1" t="s">
        <v>272</v>
      </c>
    </row>
    <row r="190" spans="1:1" x14ac:dyDescent="0.25">
      <c r="A190" s="1" t="s">
        <v>273</v>
      </c>
    </row>
    <row r="191" spans="1:1" x14ac:dyDescent="0.25">
      <c r="A191" s="1" t="s">
        <v>274</v>
      </c>
    </row>
    <row r="192" spans="1:1" x14ac:dyDescent="0.25">
      <c r="A192" s="1" t="s">
        <v>275</v>
      </c>
    </row>
    <row r="193" spans="1:1" x14ac:dyDescent="0.25">
      <c r="A193" s="1" t="s">
        <v>276</v>
      </c>
    </row>
    <row r="194" spans="1:1" x14ac:dyDescent="0.25">
      <c r="A194" s="1" t="s">
        <v>277</v>
      </c>
    </row>
    <row r="195" spans="1:1" x14ac:dyDescent="0.25">
      <c r="A195" s="1" t="s">
        <v>278</v>
      </c>
    </row>
    <row r="196" spans="1:1" x14ac:dyDescent="0.25">
      <c r="A196" s="1" t="s">
        <v>279</v>
      </c>
    </row>
    <row r="197" spans="1:1" x14ac:dyDescent="0.25">
      <c r="A197" s="1" t="s">
        <v>280</v>
      </c>
    </row>
    <row r="198" spans="1:1" x14ac:dyDescent="0.25">
      <c r="A198" s="1" t="s">
        <v>281</v>
      </c>
    </row>
    <row r="199" spans="1:1" x14ac:dyDescent="0.25">
      <c r="A199" s="1" t="s">
        <v>282</v>
      </c>
    </row>
    <row r="200" spans="1:1" x14ac:dyDescent="0.25">
      <c r="A200" s="1" t="s">
        <v>283</v>
      </c>
    </row>
    <row r="201" spans="1:1" x14ac:dyDescent="0.25">
      <c r="A201" s="1" t="s">
        <v>284</v>
      </c>
    </row>
    <row r="202" spans="1:1" x14ac:dyDescent="0.25">
      <c r="A202" s="1" t="s">
        <v>285</v>
      </c>
    </row>
    <row r="203" spans="1:1" x14ac:dyDescent="0.25">
      <c r="A203" s="1" t="s">
        <v>286</v>
      </c>
    </row>
    <row r="204" spans="1:1" x14ac:dyDescent="0.25">
      <c r="A204" s="1" t="s">
        <v>287</v>
      </c>
    </row>
    <row r="205" spans="1:1" x14ac:dyDescent="0.25">
      <c r="A205" s="1" t="s">
        <v>288</v>
      </c>
    </row>
    <row r="206" spans="1:1" x14ac:dyDescent="0.25">
      <c r="A206" s="1" t="s">
        <v>289</v>
      </c>
    </row>
    <row r="207" spans="1:1" x14ac:dyDescent="0.25">
      <c r="A207" s="1" t="s">
        <v>290</v>
      </c>
    </row>
    <row r="208" spans="1:1" x14ac:dyDescent="0.25">
      <c r="A208" s="1" t="s">
        <v>291</v>
      </c>
    </row>
    <row r="209" spans="1:1" x14ac:dyDescent="0.25">
      <c r="A209" s="1" t="s">
        <v>292</v>
      </c>
    </row>
    <row r="210" spans="1:1" x14ac:dyDescent="0.25">
      <c r="A210" s="1" t="s">
        <v>293</v>
      </c>
    </row>
    <row r="211" spans="1:1" x14ac:dyDescent="0.25">
      <c r="A211" s="1" t="s">
        <v>294</v>
      </c>
    </row>
    <row r="212" spans="1:1" x14ac:dyDescent="0.25">
      <c r="A212" s="1" t="s">
        <v>295</v>
      </c>
    </row>
    <row r="213" spans="1:1" x14ac:dyDescent="0.25">
      <c r="A213" s="1" t="s">
        <v>296</v>
      </c>
    </row>
    <row r="214" spans="1:1" x14ac:dyDescent="0.25">
      <c r="A214" s="1" t="s">
        <v>297</v>
      </c>
    </row>
    <row r="215" spans="1:1" x14ac:dyDescent="0.25">
      <c r="A215" s="1" t="s">
        <v>298</v>
      </c>
    </row>
    <row r="216" spans="1:1" x14ac:dyDescent="0.25">
      <c r="A216" s="1" t="s">
        <v>299</v>
      </c>
    </row>
    <row r="217" spans="1:1" x14ac:dyDescent="0.25">
      <c r="A217" s="1" t="s">
        <v>300</v>
      </c>
    </row>
    <row r="218" spans="1:1" x14ac:dyDescent="0.25">
      <c r="A218" s="1" t="s">
        <v>301</v>
      </c>
    </row>
    <row r="219" spans="1:1" x14ac:dyDescent="0.25">
      <c r="A219" s="1" t="s">
        <v>302</v>
      </c>
    </row>
    <row r="220" spans="1:1" x14ac:dyDescent="0.25">
      <c r="A220" s="1" t="s">
        <v>303</v>
      </c>
    </row>
    <row r="221" spans="1:1" x14ac:dyDescent="0.25">
      <c r="A221" s="1" t="s">
        <v>304</v>
      </c>
    </row>
    <row r="222" spans="1:1" x14ac:dyDescent="0.25">
      <c r="A222" s="1" t="s">
        <v>305</v>
      </c>
    </row>
    <row r="223" spans="1:1" x14ac:dyDescent="0.25">
      <c r="A223" s="1" t="s">
        <v>306</v>
      </c>
    </row>
    <row r="224" spans="1:1" x14ac:dyDescent="0.25">
      <c r="A224" s="1" t="s">
        <v>307</v>
      </c>
    </row>
    <row r="225" spans="1:1" x14ac:dyDescent="0.25">
      <c r="A225" s="1" t="s">
        <v>308</v>
      </c>
    </row>
    <row r="226" spans="1:1" x14ac:dyDescent="0.25">
      <c r="A226" s="1" t="s">
        <v>309</v>
      </c>
    </row>
    <row r="227" spans="1:1" x14ac:dyDescent="0.25">
      <c r="A227" s="1" t="s">
        <v>310</v>
      </c>
    </row>
    <row r="228" spans="1:1" x14ac:dyDescent="0.25">
      <c r="A228" s="1" t="s">
        <v>311</v>
      </c>
    </row>
    <row r="229" spans="1:1" x14ac:dyDescent="0.25">
      <c r="A229" s="1" t="s">
        <v>312</v>
      </c>
    </row>
    <row r="230" spans="1:1" x14ac:dyDescent="0.25">
      <c r="A230" s="1" t="s">
        <v>313</v>
      </c>
    </row>
    <row r="231" spans="1:1" x14ac:dyDescent="0.25">
      <c r="A231" s="1" t="s">
        <v>314</v>
      </c>
    </row>
    <row r="232" spans="1:1" x14ac:dyDescent="0.25">
      <c r="A232" s="1" t="s">
        <v>315</v>
      </c>
    </row>
    <row r="233" spans="1:1" x14ac:dyDescent="0.25">
      <c r="A233" s="1" t="s">
        <v>316</v>
      </c>
    </row>
    <row r="234" spans="1:1" x14ac:dyDescent="0.25">
      <c r="A234" s="1" t="s">
        <v>317</v>
      </c>
    </row>
    <row r="235" spans="1:1" x14ac:dyDescent="0.25">
      <c r="A235" s="1" t="s">
        <v>318</v>
      </c>
    </row>
    <row r="236" spans="1:1" x14ac:dyDescent="0.25">
      <c r="A236" s="1" t="s">
        <v>319</v>
      </c>
    </row>
    <row r="237" spans="1:1" x14ac:dyDescent="0.25">
      <c r="A237" s="1" t="s">
        <v>320</v>
      </c>
    </row>
    <row r="238" spans="1:1" x14ac:dyDescent="0.25">
      <c r="A238" s="1" t="s">
        <v>321</v>
      </c>
    </row>
    <row r="239" spans="1:1" x14ac:dyDescent="0.25">
      <c r="A239" s="1" t="s">
        <v>322</v>
      </c>
    </row>
    <row r="240" spans="1:1" x14ac:dyDescent="0.25">
      <c r="A240" s="1" t="s">
        <v>323</v>
      </c>
    </row>
    <row r="241" spans="1:1" x14ac:dyDescent="0.25">
      <c r="A241" s="1" t="s">
        <v>324</v>
      </c>
    </row>
    <row r="242" spans="1:1" x14ac:dyDescent="0.25">
      <c r="A242" s="1" t="s">
        <v>325</v>
      </c>
    </row>
    <row r="243" spans="1:1" x14ac:dyDescent="0.25">
      <c r="A243" s="1" t="s">
        <v>326</v>
      </c>
    </row>
    <row r="244" spans="1:1" x14ac:dyDescent="0.25">
      <c r="A244" s="1" t="s">
        <v>327</v>
      </c>
    </row>
    <row r="245" spans="1:1" x14ac:dyDescent="0.25">
      <c r="A245" s="1" t="s">
        <v>328</v>
      </c>
    </row>
    <row r="246" spans="1:1" x14ac:dyDescent="0.25">
      <c r="A246" s="1" t="s">
        <v>329</v>
      </c>
    </row>
    <row r="247" spans="1:1" x14ac:dyDescent="0.25">
      <c r="A247" s="1" t="s">
        <v>330</v>
      </c>
    </row>
    <row r="248" spans="1:1" x14ac:dyDescent="0.25">
      <c r="A248" s="1" t="s">
        <v>331</v>
      </c>
    </row>
    <row r="249" spans="1:1" x14ac:dyDescent="0.25">
      <c r="A249" s="1" t="s">
        <v>332</v>
      </c>
    </row>
    <row r="250" spans="1:1" x14ac:dyDescent="0.25">
      <c r="A250" s="1" t="s">
        <v>333</v>
      </c>
    </row>
    <row r="251" spans="1:1" x14ac:dyDescent="0.25">
      <c r="A251" s="1" t="s">
        <v>334</v>
      </c>
    </row>
    <row r="252" spans="1:1" x14ac:dyDescent="0.25">
      <c r="A252" s="1" t="s">
        <v>335</v>
      </c>
    </row>
    <row r="253" spans="1:1" x14ac:dyDescent="0.25">
      <c r="A253" s="1" t="s">
        <v>336</v>
      </c>
    </row>
    <row r="254" spans="1:1" x14ac:dyDescent="0.25">
      <c r="A254" s="1" t="s">
        <v>337</v>
      </c>
    </row>
    <row r="255" spans="1:1" x14ac:dyDescent="0.25">
      <c r="A255" s="1" t="s">
        <v>338</v>
      </c>
    </row>
    <row r="256" spans="1:1" x14ac:dyDescent="0.25">
      <c r="A256" s="1" t="s">
        <v>339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Шаблон</vt:lpstr>
      <vt:lpstr>data</vt:lpstr>
      <vt:lpstr>countries</vt:lpstr>
      <vt:lpstr>rep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Арюткин Олег Юрьевич</cp:lastModifiedBy>
  <dcterms:created xsi:type="dcterms:W3CDTF">2023-09-07T07:25:14Z</dcterms:created>
  <dcterms:modified xsi:type="dcterms:W3CDTF">2023-10-06T09:06:32Z</dcterms:modified>
</cp:coreProperties>
</file>