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persons/person.xml" ContentType="application/vnd.ms-excel.person+xml"/>
  <Override PartName="/xl/externalLinks/externalLink2.xml" ContentType="application/vnd.openxmlformats-officedocument.spreadsheetml.externalLink+xml"/>
  <Override PartName="/xl/threadedComments/threadedComment1.xml" ContentType="application/vnd.ms-excel.threadedcomment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date1904="0"/>
  <workbookProtection/>
  <bookViews>
    <workbookView xWindow="360" yWindow="15" windowWidth="20955" windowHeight="9720" activeTab="0"/>
  </bookViews>
  <sheets>
    <sheet name="Материалы" sheetId="1" state="visible" r:id="rId5"/>
    <sheet name="Материалы (2)" sheetId="2" state="hidden" r:id="rId6"/>
  </sheets>
  <externalReferences>
    <externalReference r:id="rId1"/>
    <externalReference r:id="rId2"/>
    <externalReference r:id="rId3"/>
  </externalReferences>
  <definedNames>
    <definedName name="_xlnm.Print_Area" localSheetId="0" hidden="0">Материалы!$B$1:$E$470</definedName>
    <definedName name="_xlnm._FilterDatabase" localSheetId="0" hidden="1">Материалы!$A$9:$G$467</definedName>
    <definedName name="Print_Titles" localSheetId="0" hidden="0">Материалы!$9:$9</definedName>
    <definedName name="_xlnm._FilterDatabase" localSheetId="1" hidden="1">'Материалы (2)'!$AF$5:$AO$727</definedName>
    <definedName name="Manager" localSheetId="1" hidden="0">'[1]Сотрудники'!$A$3:$A$17</definedName>
    <definedName name="Materialy" localSheetId="1" hidden="0">'Материалы (2)'!$A$6:$A$698</definedName>
    <definedName name="OSE" localSheetId="1" hidden="0">'[1]ОСЭ'!$A$3:$A$20</definedName>
    <definedName name="PU" localSheetId="1" hidden="0">'[1]PU'!$C$4:$C$80</definedName>
    <definedName name="TT" localSheetId="1" hidden="0">'[1]TT'!$A$3:$A$27</definedName>
    <definedName name="Work1" localSheetId="1" hidden="0">'[1]Работы'!$A$5:$A$260</definedName>
    <definedName name="Manager" hidden="0">'[2]Сотрудники'!$A$3:$A$17</definedName>
    <definedName name="Materialy" hidden="0">материалы!#REF!</definedName>
    <definedName name="OSE" hidden="0">'[2]ОСЭ'!$A$3:$A$20</definedName>
    <definedName name="PU" hidden="0">'[2]PU'!$C$4:$C$80</definedName>
    <definedName name="TT" hidden="0">'[2]TT'!$A$3:$A$27</definedName>
    <definedName name="Work1" hidden="0">'[2]Работы'!$A$5:$A$259</definedName>
    <definedName name="_xlnm._FilterDatabase" localSheetId="0" hidden="1">Материалы!$A$9:$G$467</definedName>
    <definedName name="_xlnm._FilterDatabase" localSheetId="1" hidden="1">'Материалы (2)'!$AF$5:$AO$727</definedName>
  </definedNames>
  <calcPr refMode="A1" iterate="0" iterateCount="100" iterateDelta="0.000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tc={00EB0069-002C-4159-B5DD-00B7002D0031}</author>
  </authors>
  <commentList>
    <comment ref="J318" authorId="0" xr:uid="{00EB0069-002C-4159-B5DD-00B7002D0031}">
      <text>
        <r>
          <rPr>
            <b/>
            <sz val="9"/>
            <rFont val="Tahoma"/>
          </rPr>
          <t xml:space="preserve">Unknown Author:</t>
        </r>
        <r>
          <rPr>
            <sz val="9"/>
            <rFont val="Tahoma"/>
          </rPr>
          <t xml:space="preserve">
Разуваева Вера Вячеславовна:
наценка до повышения 41%
</t>
        </r>
      </text>
    </comment>
  </commentList>
</comments>
</file>

<file path=xl/sharedStrings.xml><?xml version="1.0" encoding="utf-8"?>
<sst xmlns="http://schemas.openxmlformats.org/spreadsheetml/2006/main" count="1002" uniqueCount="1002">
  <si>
    <t>УТВЕРЖДАЮ</t>
  </si>
  <si>
    <t xml:space="preserve">Генеральный директор</t>
  </si>
  <si>
    <t xml:space="preserve">АО «Петербургская сбытовая компания»</t>
  </si>
  <si>
    <t xml:space="preserve">_______________В.В. Пирогов</t>
  </si>
  <si>
    <t xml:space="preserve">“____”____________2025 г.</t>
  </si>
  <si>
    <r>
      <rPr>
        <sz val="14"/>
        <color theme="1"/>
        <rFont val="Times New Roman"/>
      </rPr>
      <t xml:space="preserve">Прейскурант </t>
    </r>
    <r>
      <rPr>
        <b/>
        <sz val="14"/>
        <color theme="1"/>
        <rFont val="Times New Roman"/>
      </rPr>
      <t xml:space="preserve">"Электротехническое оборудование и материалы"</t>
    </r>
  </si>
  <si>
    <t xml:space="preserve">(введен в действие с 01 января 2026 г.)</t>
  </si>
  <si>
    <t xml:space="preserve">Группа / Наименование</t>
  </si>
  <si>
    <t>Производитель</t>
  </si>
  <si>
    <t xml:space="preserve">Ед. изм.</t>
  </si>
  <si>
    <t xml:space="preserve">Цена за ед.изм., 
руб. с НДС</t>
  </si>
  <si>
    <t xml:space="preserve">Автоматические выключатели 1-полюсные</t>
  </si>
  <si>
    <t xml:space="preserve">Выключатель автоматический однополюсный 6А C ВА47-29 4.5кА (MVA20-1-006-C)</t>
  </si>
  <si>
    <t>IEK</t>
  </si>
  <si>
    <t>шт.</t>
  </si>
  <si>
    <t xml:space="preserve">Выключатель автоматический однополюсный 10А C ВА47-29 4.5кА (MVA20-1-010-C)</t>
  </si>
  <si>
    <t xml:space="preserve">Выключатель автоматический однополюсный 16А C ВА47-29 4.5кА (MVA20-1-016-C)</t>
  </si>
  <si>
    <t xml:space="preserve">Выключатель автоматический однополюсный 20А С ВА47-29 4.5кА (MVA20-1-020-C)</t>
  </si>
  <si>
    <t xml:space="preserve">Выключатель автоматический однополюсный 25А C ВА47-29 4.5кА (MVA20-1-025-C)</t>
  </si>
  <si>
    <t xml:space="preserve">Выключатель автоматический однополюсный 32А C ВА47-29 4.5кА (MVA20-1-032-C)</t>
  </si>
  <si>
    <t xml:space="preserve">Выключатель автоматический однополюсный 40А C ВА47-29 4.5кА (MVA20-1-040-C)</t>
  </si>
  <si>
    <t xml:space="preserve">Выключатель автоматический однополюсный 16А С ВА47-63 4.5кА PROxima (mcb4763-1-16C-pro)</t>
  </si>
  <si>
    <t>EKF</t>
  </si>
  <si>
    <t xml:space="preserve">Выключатель автоматический однополюсный 20А С ВА47-63 4.5кА PROxima (mcb4763-1-20C-pro)</t>
  </si>
  <si>
    <t xml:space="preserve">Выключатель автоматический однополюсный 25А С ВА47-63 4.5кА PROxima (mcb4763-1-25C-pro)</t>
  </si>
  <si>
    <t xml:space="preserve">Выключатель автоматический однополюсный 32А С ВА47-63 4.5кА PROxima (mcb4763-1-32C-pro)</t>
  </si>
  <si>
    <t xml:space="preserve">Выключатель автоматический однополюсный 50А С ВА47-63 4.5кА PROxima (mcb4763-1-50C-pro)</t>
  </si>
  <si>
    <t xml:space="preserve">Выключатель автоматический однополюсный 63А С ВА47-63 4.5кА PROxima (mcb4763-1-63C-pro)</t>
  </si>
  <si>
    <t xml:space="preserve">Автоматические выключатели 2-полюсные</t>
  </si>
  <si>
    <t xml:space="preserve">Выключатель автоматический двухполюсный 6А С ВА47-29 4.5кА (MVA20-2-006-C)</t>
  </si>
  <si>
    <t xml:space="preserve">Выключатель автоматический двухполюсный 10А С ВА47-29 4.5кА (MVA20-2-010-C)</t>
  </si>
  <si>
    <t xml:space="preserve">Выключатель автоматический двухполюсный 16А С ВА47-29 4.5кА (MVA20-2-016-C)</t>
  </si>
  <si>
    <t xml:space="preserve">Выключатель автоматический двухполюсный 20А С ВА47-29 4.5кА (MVA20-2-020-C)</t>
  </si>
  <si>
    <t xml:space="preserve">Выключатель автоматический двухполюсный 25А C ВА47-29 C 4.5кА (MVA20-2-025-C)</t>
  </si>
  <si>
    <t xml:space="preserve">Выключатель автоматический двухполюсный 32А С ВА47-29 4.5кА (MVA20-2-032-C)</t>
  </si>
  <si>
    <t xml:space="preserve">Выключатель автоматический двухполюсный 40А С ВА47-29 4.5кА (MVA20-2-040-C)</t>
  </si>
  <si>
    <t xml:space="preserve">Выключатель автоматический двухполюсный 50А С ВА47-29 4.5кА (MVA20-2-050-C)</t>
  </si>
  <si>
    <t xml:space="preserve">Выключатель автоматический двухполюсный 63А С ВА47-29 4.5кА (MVA20-2-063-C)</t>
  </si>
  <si>
    <t xml:space="preserve">Выключатель автоматический двухполюсный 16А С ВА47-63 4.5кА PROxima (mcb4763-2-16C-pro)</t>
  </si>
  <si>
    <t xml:space="preserve">Выключатель автоматический двухполюсный 20А С ВА47-63 4.5кА PROxima (mcb4763-2-20C-pro)</t>
  </si>
  <si>
    <t xml:space="preserve">Выключатель автоматический двухполюсный 25А С ВА47-63 4.5кА PROxima (mcb4763-2-25C-pro)</t>
  </si>
  <si>
    <t xml:space="preserve">Выключатель автоматический двухполюсный 32А С ВА47-63 4.5кА PROxima (mcb4763-2-32C-pro)</t>
  </si>
  <si>
    <t xml:space="preserve">Выключатель автоматический двухполюсный 40А С ВА47-63 4.5кА PROxima (mcb4763-2-40C-pro)</t>
  </si>
  <si>
    <t xml:space="preserve">Выключатель автоматический двухполюсный 63А С ВА47-63 4.5кА PROxima (mcb4763-2-63C-2pro)</t>
  </si>
  <si>
    <t xml:space="preserve">Выключатель автоматический двухполюсный 50А С ВА47-63 4.5кА PROxima (mcb4763-2-50C-pro)</t>
  </si>
  <si>
    <t xml:space="preserve">Автоматические выключатели 3-полюсные</t>
  </si>
  <si>
    <t xml:space="preserve">Выключатель автоматический трехполюсный 6А С ВА47-29 4.5кА (MVA20-3-006-C)</t>
  </si>
  <si>
    <t xml:space="preserve">Выключатель автоматический трехполюсный 10А C ВА47-29 4.5кА (MVA20-3-010-C)</t>
  </si>
  <si>
    <t xml:space="preserve">Выключатель автоматический трехполюсный 16А C ВА47-29 4.5кА (MVA20-3-016-C)</t>
  </si>
  <si>
    <t xml:space="preserve">Выключатель автоматический трехполюсный 20А С ВА47-29 4.5кА (MVA20-3-020-C)</t>
  </si>
  <si>
    <t xml:space="preserve">Выключатель автоматический трехполюсный 25А C ВА47-29 4.5кА (MVA20-3-025-C)</t>
  </si>
  <si>
    <t xml:space="preserve">Выключатель автоматический трехполюсный 32А C ВА47-29 4.5кА (MVA20-3-032-C)</t>
  </si>
  <si>
    <t xml:space="preserve">Выключатель автоматический трехполюсный 40А C ВА47-29 4.5кА (MVA20-3-040-C)</t>
  </si>
  <si>
    <t xml:space="preserve">Выключатель автоматический трехполюсный 50А C ВА47-29 4.5кА (MVA20-3-050-C)</t>
  </si>
  <si>
    <t xml:space="preserve">Выключатель автоматический трехполюсный 63А C ВА47-29 4.5кА (MVA20-3-063-C)</t>
  </si>
  <si>
    <t xml:space="preserve">Выключатель автоматический трехполюсный 80А C ВА47-100 10кА (MVA40-3-080-C)</t>
  </si>
  <si>
    <t xml:space="preserve">Выключатель автоматический трехполюсный 100 А C ВА47-100 C 10кА (MVA40-3-100-C)</t>
  </si>
  <si>
    <t xml:space="preserve">Автоматические выключатели 4-полюсные</t>
  </si>
  <si>
    <t xml:space="preserve">Выключатель автоматический четырехполюсный 32А С ВА47-29 4.5кА (MVA20-4-032-C)</t>
  </si>
  <si>
    <t xml:space="preserve">Выключатель автоматический четырехполюсный 40А С ВА47-29 4.5кА (MVA20-4-040-C)</t>
  </si>
  <si>
    <t xml:space="preserve">Выключатель автоматический четырехполюсный 50А С ВА47-29 4.5кА (MVA20-4-050-C)</t>
  </si>
  <si>
    <t xml:space="preserve">Выключатель автоматический четырехполюсный 63А С ВА47-29 4.5кА (MVA20-4-063-C)</t>
  </si>
  <si>
    <t xml:space="preserve">Выключатель автоматический четырехполюсный 80А С ВА47-100 10кА (MVA40-4-080-C)</t>
  </si>
  <si>
    <t xml:space="preserve">Выключатель автоматический четырехполюсный 100А С ВА47-100 10кА (MVA40-4-100-C)</t>
  </si>
  <si>
    <t xml:space="preserve">Силовые выключатели</t>
  </si>
  <si>
    <t xml:space="preserve">Выключатель автоматический трехполюсный ВА88-35 100А 35кА</t>
  </si>
  <si>
    <t xml:space="preserve">Выключатель автоматический трехполюсный ВА88-35 125А 35кА</t>
  </si>
  <si>
    <t xml:space="preserve">Выключатель автоматический трехполюсный ВА88-35 160А 35кА РЭ1600А</t>
  </si>
  <si>
    <t xml:space="preserve">Выключатель автоматический трехполюсный ВА88-35 200А 35кА РЭ2000А</t>
  </si>
  <si>
    <t xml:space="preserve">Выключатель автоматический трехполюсный ВА88-35 250А 35кА РЭ2500А</t>
  </si>
  <si>
    <t xml:space="preserve">Выключатель автоматический трехполюсный ВА88-37 315А 35кА</t>
  </si>
  <si>
    <t xml:space="preserve">Выключатель автоматический трехполюсный ВА88-40 400А 35кА РЭ4000А</t>
  </si>
  <si>
    <t xml:space="preserve">Выключатель автоматический ВА57Ф35-340010-80А-800-400AC-УХЛ3</t>
  </si>
  <si>
    <t>КЭАЗ</t>
  </si>
  <si>
    <t xml:space="preserve">Выключатель автоматический ВА57Ф35-340010-100А-1000-400AC-УХЛ3</t>
  </si>
  <si>
    <t xml:space="preserve">Выключатель автоматический ВА57Ф35-340010-125А-1250-400AC-УХЛ3</t>
  </si>
  <si>
    <t xml:space="preserve">Выключатель автоматический ВА57Ф35-340010-160А-1600-400AC-УХЛ3</t>
  </si>
  <si>
    <t xml:space="preserve">Выключатель автоматический ВА57Ф35-340010-200А-2000-400AC-УХЛ3</t>
  </si>
  <si>
    <t xml:space="preserve">Выключатель автоматический ВА57-35-340010-250А-1250-690AC-УХЛ3</t>
  </si>
  <si>
    <t xml:space="preserve">Выключатель автоматический ВА04-36-340010-320А-3200-690AC-УХЛ3</t>
  </si>
  <si>
    <t xml:space="preserve">Выключатель автоматический ВА04-36-340010-400А-4000-690AC-УХЛ3</t>
  </si>
  <si>
    <t xml:space="preserve">Выключатель автоматический ВА51-39-341110-500А-1600-690AC-УХЛ3 220920 </t>
  </si>
  <si>
    <t xml:space="preserve">Выключатель автоматический ВА51-39-341110-630А-1250-690AC-УХЛ3</t>
  </si>
  <si>
    <t xml:space="preserve">Выключатель автоматический ВА51-39-344610-800А-6300-690AC-УХЛ3-КЭАЗ</t>
  </si>
  <si>
    <t xml:space="preserve">Выключатель автоматический ВА53-41-344710-1000А-690AC-НР230AC/220DC-УХЛ3</t>
  </si>
  <si>
    <t>Диф.автоматы/УЗО</t>
  </si>
  <si>
    <t xml:space="preserve">Выключатель дифференциального тока (УЗО) 2п ВД1-63 16A 30мA(Электромеханическое)</t>
  </si>
  <si>
    <t xml:space="preserve">Выключатель дифференциального тока (УЗО) 2п ВД1-63 25A 30мA(Электромеханическое)</t>
  </si>
  <si>
    <t xml:space="preserve">Выключатель дифференциального тока (УЗО) 2п ВД1-63 32A 30мA(Электромеханическое)</t>
  </si>
  <si>
    <t xml:space="preserve">Выключатель дифференциального тока (УЗО) 2п 32А 100мА ВД1-63 АС(Электромеханическое)</t>
  </si>
  <si>
    <t xml:space="preserve">Выключатель дифференциального тока (УЗО) 2п ВД1-63 40A 30мA(Электромеханическое)</t>
  </si>
  <si>
    <t xml:space="preserve">Выключатель дифференциального тока (УЗО) 2п 40А 100мА ВД1-63 АС(Электромеханическое)</t>
  </si>
  <si>
    <t xml:space="preserve">Выключатель дифференциального тока (УЗО) 2п 63А 100мА ВД1-63 АС(Электромеханическое)</t>
  </si>
  <si>
    <t xml:space="preserve">Выключатель дифференциального тока (УЗО) 4п 16А 30мА ВД1-63 АС(Электромеханическое)</t>
  </si>
  <si>
    <t xml:space="preserve">Выключатель дифференциального тока (УЗО) 4п 25А 30мА ВД1-63 АС(Электромеханическое)</t>
  </si>
  <si>
    <t xml:space="preserve">Выключатель дифференциального тока (УЗО) 4п 32А 30мА ВД1-63 АС(Электромеханическое)</t>
  </si>
  <si>
    <t xml:space="preserve">Выключатель дифференциального тока (УЗО) 4п 32А 100мА ВД1-63 АС(Электромеханическое)</t>
  </si>
  <si>
    <t xml:space="preserve">Выключатель дифференциального тока (УЗО) 4п 40А 100мА ВД1-63 АС(Электромеханическое)</t>
  </si>
  <si>
    <t xml:space="preserve">Выключатель дифференциального тока (УЗО) 4п 63А 100мА ВД1-63 АС(Электромеханическое)</t>
  </si>
  <si>
    <t xml:space="preserve">Выключатель дифференциального тока (УЗО) 4п 100А 300мА ВД1-63 АС(Электромеханическое)</t>
  </si>
  <si>
    <t xml:space="preserve">Выключатель автоматический дифференциальный АД-12 2п 10А 30мА С</t>
  </si>
  <si>
    <t xml:space="preserve">Выключатель автоматический дифференциальный АД-12 2п 16A C 30мA</t>
  </si>
  <si>
    <t xml:space="preserve">Выключатель автоматический дифференциальный АД-12 2п 25А 30мА С</t>
  </si>
  <si>
    <t xml:space="preserve">Выключатель автоматический дифференциальный АД-12 2п 40А 30мА С</t>
  </si>
  <si>
    <t xml:space="preserve">Выключатель автоматический дифференциальный 1п+N 63А 100мА АВДТ-32 C(Электронный)</t>
  </si>
  <si>
    <t xml:space="preserve">Выключатель автоматический дифференциальный АД-14 4п 16А 30мА С</t>
  </si>
  <si>
    <t xml:space="preserve">Выключатель автоматический дифференциальный АД-14 4п 25А 30мА С</t>
  </si>
  <si>
    <t xml:space="preserve">Выключатель автоматический дифференциальный АД-14 4п 32А 30мА С</t>
  </si>
  <si>
    <t xml:space="preserve">Выключатель автоматический дифференциальный АД-14 4п 32А 100мА С</t>
  </si>
  <si>
    <t xml:space="preserve">Выключатель автоматический дифференциальный АД-14 4п 40А 30мА С</t>
  </si>
  <si>
    <t xml:space="preserve">Выключатель автоматический дифференциальный АД-14 4п 40А 100мА С</t>
  </si>
  <si>
    <t xml:space="preserve">Выключатель автоматический дифференциальный АД-14 4п 63А 100мА С</t>
  </si>
  <si>
    <t xml:space="preserve">Выключатели нагрузки/Разъединители/Рубильники/ОПС/ОПН/УЗО</t>
  </si>
  <si>
    <t xml:space="preserve">Выключатель нагрузки 1п ВН-32 40А (MNV10-1-040)</t>
  </si>
  <si>
    <t xml:space="preserve">Выключатель нагрузки 1п ВН-32 63А (MNV10-1-063)</t>
  </si>
  <si>
    <t xml:space="preserve">Выключатель нагрузки 3п ВН-32 32А (MNV10-3-032)</t>
  </si>
  <si>
    <t xml:space="preserve">Выключатель нагрузки 3п ВН-32 40А (MNV10-3-040)</t>
  </si>
  <si>
    <t xml:space="preserve">Выключатель нагрузки 3п ВН-32 63А (MNV10-3-063)</t>
  </si>
  <si>
    <t xml:space="preserve">Выключатель нагрузки 3п ВН-32 100А (MNV10-3-100)</t>
  </si>
  <si>
    <t xml:space="preserve">Выключатель-разъединитель трехпозиционный ВРТ-63 1P 63А MPR10-1-063</t>
  </si>
  <si>
    <t xml:space="preserve">Выключатель-разъединитель трехпозиционный ВРТ-63 3P 63А MPR10-3-063</t>
  </si>
  <si>
    <t xml:space="preserve">Рубильник ВР32-31В31250 (SRK01-111-100)</t>
  </si>
  <si>
    <t xml:space="preserve">Рубильник ВР32-35В31250 (SRK21-111-250)</t>
  </si>
  <si>
    <t xml:space="preserve">Рубильник ВР32-37В31250 (SRK31-111-400)</t>
  </si>
  <si>
    <t xml:space="preserve">Выключатель-разъединитель ВР32У-31А31220 100А 1 направление с дугогасительными камерами несъемная левая/правая рукоятка MAXima (uvr32-31a31220)</t>
  </si>
  <si>
    <t xml:space="preserve">Выключатель-разъединитель ВР32У-31А71220 100А 2 направления с дугогасительными камерами несъемная левая/правая рукоятка MAXima uvr32-31a71220</t>
  </si>
  <si>
    <t xml:space="preserve">Выключатель-разъединитель ВР32У-35А31220 250А 1 направление с дугогасительными камерами несъемная левая/правая рукоятка MAXima (uvr32-35a31220)</t>
  </si>
  <si>
    <t xml:space="preserve">Выключатель-разъединитель ВР32У-35А71220 250А 2 направления с дугогасительными камерами несъемная левая/правая рукоятка MAXima uvr32-35a71220</t>
  </si>
  <si>
    <t xml:space="preserve">Выключатель-разъединитель ВР32У-37А31220 400А 1 направление с дугогасительными камерами несъемная левая/правая рукоятка MAXima uvr32-37a31220</t>
  </si>
  <si>
    <t xml:space="preserve">Выключатель-разъединитель ВР32У-37А71220 400А 2 направления с дугогасительными камерами несъемная левая/правая рукоятка MAXima (uvr32-37a71220)</t>
  </si>
  <si>
    <t xml:space="preserve">Выключатель-разъединитель ВР32У-39А31220 630А 1 направление с дугогасительными камерами несъемная левая/правая рукоятка MAXima (uvr32-39a31220)</t>
  </si>
  <si>
    <t xml:space="preserve">Выключатель-разъединитель ВР32У-39B71250 630А 2 направления с дугогасительными камерами съемная левая/правая рукоятка MAXima uvr32-39b71250</t>
  </si>
  <si>
    <t xml:space="preserve">Ограничитель перенапряжения однополюсный ОПС1-C 1п 20кА 400В (MOP20-1-C)</t>
  </si>
  <si>
    <t xml:space="preserve">Ограничитель перенапряжения трехполюсный ОПС1-C 3п 20кА 400В (MOP20-3-C)</t>
  </si>
  <si>
    <t xml:space="preserve">Ограничитель перенапряжения трехполюсный ОПС1-В 3п 30кА 400В (MOP20-3-B)</t>
  </si>
  <si>
    <t xml:space="preserve">Ограничитель перенапряжения четырехполюсный ОПС1-C 4п 20кА 400В (MOP20-4-C)</t>
  </si>
  <si>
    <t xml:space="preserve">Ограничитель перенапряжений ОПН-280 3ОИ LVA280B-FL (UZO-19-280-FL)</t>
  </si>
  <si>
    <t xml:space="preserve">Ограничитель перенапряжений ОПН-П-10/12/10/400 УХЛ1</t>
  </si>
  <si>
    <t>ЗЭУ</t>
  </si>
  <si>
    <t>Розетки</t>
  </si>
  <si>
    <t xml:space="preserve">Розетка на DIN-рейку с заземлением контактов РАр 10-3-ОП (MRD10-16)</t>
  </si>
  <si>
    <t xml:space="preserve">Розетка кабельная 16А 3Р+E IР44 на поверхность 380В 114 (PSR12-016-4)</t>
  </si>
  <si>
    <t xml:space="preserve">Розетка кабельная 32А 3Р+N+Е IР44 на поверхность 380В 125 (PSR12-032-5)</t>
  </si>
  <si>
    <t xml:space="preserve">Щиты с монтажной панелью металлические</t>
  </si>
  <si>
    <t xml:space="preserve">Щит монтажный ЩМП 250х300х150 IP54 У2 металлический ЩМП-2.3.1-0 (YKM40-231-54)</t>
  </si>
  <si>
    <t xml:space="preserve">Щит с монтажной панелью ЩМП-00 270х210х140 IP31 металлический (mb22-00)</t>
  </si>
  <si>
    <t xml:space="preserve">Щит с монтажной панелью ЩМПг-400х300х220 (ЩРНМ-1) IP54 герметичный (mb24-1)</t>
  </si>
  <si>
    <t xml:space="preserve">Щит с монтажной панелью ЩМП 400х400х250 IP54 У2 металлический ЩМП-4.4.2 (YKM40-442-54)</t>
  </si>
  <si>
    <t xml:space="preserve">Щит монтажный ЩМП 500х400х150 IP31 УХЛЗ металлический с замком ЩМП-2-1 (YKM41-02-31)</t>
  </si>
  <si>
    <t xml:space="preserve">Щит монтажный ЩМП 500х400х220 IP54 У2 металлический ЩМП-2-0 (YKM40-02-54)</t>
  </si>
  <si>
    <t xml:space="preserve">Щит с монтажной панелью ЩМПг-650х500х220 (ЩРНМ-3) IP54 герметичный (mb24-3)</t>
  </si>
  <si>
    <t xml:space="preserve">Щит монтажный ЩМП 650х500х220 IP31 УХЛЗ металлический с замком ЩМП-3-0 (YKM40-03-31)</t>
  </si>
  <si>
    <t xml:space="preserve">Щит монтажный ЩМП 800х650х250 IP31 УХЛЗ металлический ЩМП-4-0 (YKM40-04-31)</t>
  </si>
  <si>
    <t xml:space="preserve">Щит монтажный ЩМП 1000х650х300 IP31 УХЛ3 металлический с замком без окна ЩМП-5-0 (YKM40-05-31)</t>
  </si>
  <si>
    <t xml:space="preserve">Щит монтажный ЩМП 1200х750х300 IP31 1.5мм ЩМП-6 (YKM40-06-31)</t>
  </si>
  <si>
    <t xml:space="preserve">Щит монтажный ЩМП 1400х650х285 IP54 У2 металлический с замком ЩМП-7-0 (YKM40-07-54)</t>
  </si>
  <si>
    <t xml:space="preserve">Щит монтажный ЩМП 1600х800х400 IP31 УХЛЗ без монтажной панели металлический ЩМП-16.8.4-0 (YKM40-1684-31)</t>
  </si>
  <si>
    <t xml:space="preserve">Шкафы пластиковые</t>
  </si>
  <si>
    <t xml:space="preserve">Щит распределительный встраиваемый ЩРВ-П-4 IP41 пластиковый прозрачная дверь</t>
  </si>
  <si>
    <t xml:space="preserve">Щит распределительный встраиваемый ЩРв-П-8 IP40 пластиковый</t>
  </si>
  <si>
    <t xml:space="preserve">Щит распределительный встраиваемый ЩРв-П-12 IP40 пластиковый</t>
  </si>
  <si>
    <t xml:space="preserve">Щит распределительный встраиваемый ЩРв-П-24 IP40</t>
  </si>
  <si>
    <t xml:space="preserve">Щит распределительный встраиваемый ЩРв-П-36 IP40 пластиковый (3х12)</t>
  </si>
  <si>
    <t xml:space="preserve">Щит распределительный встраиваемый ЩРв-54 IP40 пластиковый белый прозрачная дверь</t>
  </si>
  <si>
    <t>DKC</t>
  </si>
  <si>
    <t xml:space="preserve">Щит распределительный навесной ЩРн-4 IP40 пластиковый серый без двери</t>
  </si>
  <si>
    <t xml:space="preserve">Щит распределительный навесной ЩРн-П-8 IP41 пластиковый прозрачная дверь белый</t>
  </si>
  <si>
    <t xml:space="preserve">Щит распределительный навесной ЩРн-П-12 IP40 пластиковый прозрачная дверь белый</t>
  </si>
  <si>
    <t xml:space="preserve">Щит распределительный навесной ЩРн-П-24 пластиковый с прозрачной дверью IP40 белый с клеммным блоком</t>
  </si>
  <si>
    <t xml:space="preserve">Щит распределительный навесной ЩРн-П-36 пластиковый с прозрачной дверью IP40 бел (2х18)</t>
  </si>
  <si>
    <t xml:space="preserve">Щит распределительный навесной пластиковый ЩРН-п-54 OptiBox P-BNN-2-54-IP41</t>
  </si>
  <si>
    <t xml:space="preserve">Боксы для опломбировки пластиковые</t>
  </si>
  <si>
    <t xml:space="preserve">Щит распределительный навесной ЩРн-П-4 IP30 пластиковый белый без двери КМПн 1/4 (MKP31-N-04-30-135)</t>
  </si>
  <si>
    <t xml:space="preserve">Щит распределительный навесной ЩРн-П-2 IP30 пластиковый белый без двери Tyco (68022)</t>
  </si>
  <si>
    <t>RUVinil</t>
  </si>
  <si>
    <t xml:space="preserve">Бокс ЩРН-П-5 модулей навесной пластик IP65</t>
  </si>
  <si>
    <t>TDM</t>
  </si>
  <si>
    <t xml:space="preserve">Бокс ЩРН-П-8 модулей навесной пластик IP65</t>
  </si>
  <si>
    <t xml:space="preserve">Бокс ЩРН-П-12 модулей навесной пластик IP65</t>
  </si>
  <si>
    <t xml:space="preserve">Бокс ЩРН-П-24 модулей навесной пластик IP65</t>
  </si>
  <si>
    <t xml:space="preserve">Бокс для опломбировки модульного оборудования на DIN-рейке БОМ 2/3</t>
  </si>
  <si>
    <t xml:space="preserve">TDM </t>
  </si>
  <si>
    <t xml:space="preserve">Кабеленесущие конструкциии</t>
  </si>
  <si>
    <t xml:space="preserve">Профиль П-образный PSL 29х48х3000 1.5 мм (BPL2930)</t>
  </si>
  <si>
    <t>м</t>
  </si>
  <si>
    <t xml:space="preserve">Комплект выводов расширительных ВА04-36/ВА51-35/ВА57-35-УХЛ3</t>
  </si>
  <si>
    <t xml:space="preserve">Кабель-канал 25x25мм белый ЭЛЕКОР</t>
  </si>
  <si>
    <t xml:space="preserve">Кабель-канал 40х40 ECOLINE</t>
  </si>
  <si>
    <t xml:space="preserve">Кабель-канал 100x60мм ЭЛЕКОР (CKK10-100-060-1-K01)</t>
  </si>
  <si>
    <t xml:space="preserve">Кабель-канал 90x50 с фронтальной крышкой (09501)</t>
  </si>
  <si>
    <t xml:space="preserve">Угол плоский 90х50 мм серый металлик</t>
  </si>
  <si>
    <t xml:space="preserve">Угол 70-120 градусов внутренний 90х50мм изменяемый (09551)</t>
  </si>
  <si>
    <t xml:space="preserve">Заглушка для кабель-канала 90х50 мм LM торцевая In-liner FRONT</t>
  </si>
  <si>
    <t xml:space="preserve">Лоток неперфорированный 100х100х3000</t>
  </si>
  <si>
    <t>м.</t>
  </si>
  <si>
    <t xml:space="preserve">Лоток неперфорированный металлический 50х200х3000-0.8 мм</t>
  </si>
  <si>
    <t xml:space="preserve">Лоток неперфорированный 300х100х3000</t>
  </si>
  <si>
    <t xml:space="preserve">Угол CPO 90 горизонтальный 90 градусов 100х100 в комплекте с крепежными элементами и соединительными пластинами (36041K) (комп.)</t>
  </si>
  <si>
    <t xml:space="preserve">Крышка на угол CPO-90 горизонтальный основание 100 мм</t>
  </si>
  <si>
    <t xml:space="preserve">Угол горизонтальный 90 градусов 50х200, 0,8 мм, INOX304</t>
  </si>
  <si>
    <t xml:space="preserve">Крышка на угол CPO-90 горизонтальный основание 200 мм</t>
  </si>
  <si>
    <t xml:space="preserve">Угол CPO 90 горизонтальный 300х100мм</t>
  </si>
  <si>
    <t xml:space="preserve">Крышка на угол CPO-90 горизонтальный основание 300 мм</t>
  </si>
  <si>
    <t xml:space="preserve">Крышка лотка основание 100мм L3000</t>
  </si>
  <si>
    <t xml:space="preserve">Крышка лотка основание 200мм L3000</t>
  </si>
  <si>
    <t xml:space="preserve">Крышка лотка основание 300мм L3000 (CLP1K-300-1)</t>
  </si>
  <si>
    <t xml:space="preserve">Держатель с защелкой 20 мм для труб (CTA10D-CF20-K41-100)</t>
  </si>
  <si>
    <t xml:space="preserve">Держатель с защелкой 16 мм для труб (51016)</t>
  </si>
  <si>
    <t xml:space="preserve">Держатель с защелкой 32 мм для труб (51032)</t>
  </si>
  <si>
    <t xml:space="preserve">Держатель с защелкой 40 мм для труб</t>
  </si>
  <si>
    <t xml:space="preserve">Держатель с защелкой 50 мм для труб</t>
  </si>
  <si>
    <t xml:space="preserve">Скоба металлическая 19мм двухлапковая оцинкованная</t>
  </si>
  <si>
    <t xml:space="preserve">Скоба металлическая 26мм двухлапковая оцинкованная</t>
  </si>
  <si>
    <t xml:space="preserve">Скоба металлическая 32мм двухлапковая оцинкованная</t>
  </si>
  <si>
    <t xml:space="preserve">Скоба металлическая 50мм двухлапковая оцинкованная</t>
  </si>
  <si>
    <t xml:space="preserve">Труба гофрированная ПВХ 20мм с протяжкой серая (100м) (CTG20-20-K41-100I)</t>
  </si>
  <si>
    <t xml:space="preserve">Труба гофрированная ПВХ 16 мм с протяжкой легкая серая (100м) (91916)</t>
  </si>
  <si>
    <t xml:space="preserve">Труба гофрированная ПВХ 32мм с протяжкой строительная (25м)</t>
  </si>
  <si>
    <t>Промрукав</t>
  </si>
  <si>
    <t xml:space="preserve">Труба гофрированная ПВХ 50 мм с протяжкой легкая серая (15м)</t>
  </si>
  <si>
    <t xml:space="preserve">Труба гофрированная ПНД 16мм с протяжкой легкая черная</t>
  </si>
  <si>
    <t xml:space="preserve">Труба гофрированная ПНД 20 мм с протяжкой легкая черная</t>
  </si>
  <si>
    <t xml:space="preserve">Труба гофрированная ПНД 25 мм с протяжкой черная</t>
  </si>
  <si>
    <t xml:space="preserve">Труба гофрированная ПНД 32мм с протяжкой легкая черная</t>
  </si>
  <si>
    <t xml:space="preserve">Труба гладкая жесткая ПВХ 40 мм легкая серая (3м)</t>
  </si>
  <si>
    <t xml:space="preserve">Труба гладкая жесткая ПВХ 50мм легкая серая (3м)</t>
  </si>
  <si>
    <t xml:space="preserve">Труба гладкая жесткая ПВХ 63мм легкая серая (3м)</t>
  </si>
  <si>
    <t xml:space="preserve">Металлорукав МРПИнг «NORD 25 67589 КВТ</t>
  </si>
  <si>
    <t>КВТ</t>
  </si>
  <si>
    <t xml:space="preserve">Металлорукав МРПИнг «NORD 32 67590 КВТ</t>
  </si>
  <si>
    <t xml:space="preserve">Металлорукав МРПИнг «NORD 50 67592 КВТ</t>
  </si>
  <si>
    <t xml:space="preserve">Сальник PG-29 диаметр кабеля 18-24мм IP54 (YSA20-25-29-54-K41)</t>
  </si>
  <si>
    <t xml:space="preserve">Сальник PG-21 диаметр кабеля 15-18мм IP54 (YSA20-18-21-54-K41)</t>
  </si>
  <si>
    <t xml:space="preserve">Сальник PG-36 диаметр кабеля 24-32мм IP54 (YSA20-32-36-54-K41)</t>
  </si>
  <si>
    <t xml:space="preserve">Сальник PG-13.5 диаметр кабеля 7-11мм IP54 (YSA20-12-13-54-K41)</t>
  </si>
  <si>
    <t xml:space="preserve">Сальник PG-42 диаметр кабеля 30-40мм IP54</t>
  </si>
  <si>
    <t>Cabeus</t>
  </si>
  <si>
    <t xml:space="preserve">Сальник PG-48 диаметр кабеля 36-44мм IP54</t>
  </si>
  <si>
    <t xml:space="preserve">Сальник MG-63 диаметр кабеля 44-54мм IP68</t>
  </si>
  <si>
    <t xml:space="preserve">Щитовое оборудование</t>
  </si>
  <si>
    <t xml:space="preserve">Коробка испытательная переходная (КИП)</t>
  </si>
  <si>
    <t>ЭнергоТехКомплект</t>
  </si>
  <si>
    <t xml:space="preserve">Шина нулевая на DIN-изолятор ШНИ-6х9-10-Д-С (YNN10-69-10D-K07)</t>
  </si>
  <si>
    <t xml:space="preserve">Шина нулевая в корпусе 2х7 100А</t>
  </si>
  <si>
    <t xml:space="preserve">Шина на DIN-рейку в корпусе (кросс-модуль) L+PEN 2х15 (YND10-2-15-125)</t>
  </si>
  <si>
    <t xml:space="preserve">Шина на DIN-рейку в корпусе (кросс-модуль) 3L+PEN 4х15 (YND10-4-15-125)</t>
  </si>
  <si>
    <t xml:space="preserve">Шина соединительная типа PIN (штырь) 1-фазная 63А (1м) (pin-01-63)</t>
  </si>
  <si>
    <t xml:space="preserve">Шина соединительная типа PIN (штырь) трехфазная 63А (1м) (YNS21-3-063)</t>
  </si>
  <si>
    <t xml:space="preserve">Шина соединительная типа PIN (штырь) трехфазная 100А (1м) (YNS21-3-100)</t>
  </si>
  <si>
    <t xml:space="preserve">Блок распределительный на DIN-рейку РБД-80А</t>
  </si>
  <si>
    <t xml:space="preserve">Блок распределительный на DIN-рейку РБД-125А</t>
  </si>
  <si>
    <t xml:space="preserve">Блок распределительный на DIN-рейку РБД-160А</t>
  </si>
  <si>
    <t xml:space="preserve">Блок распределительный на DIN-рейку РБД-250А</t>
  </si>
  <si>
    <t xml:space="preserve">Блок распределительный на DIN-рейку РБД-400А</t>
  </si>
  <si>
    <t xml:space="preserve">Изолятор угловой для нулевой шины синий</t>
  </si>
  <si>
    <t xml:space="preserve">Изолятор шинный SM-40/8 D-40 (YIS11-40-12)</t>
  </si>
  <si>
    <t xml:space="preserve">Изолятор шинный SM-76/10 D-50 (YIS11-76-25)</t>
  </si>
  <si>
    <t xml:space="preserve">Наконечник медный луженый ТМЛ 6-6-4 (55726)</t>
  </si>
  <si>
    <t>ОЦМ</t>
  </si>
  <si>
    <t xml:space="preserve">Наконечник медный лужёный ТМЛ 10-8-4.6</t>
  </si>
  <si>
    <t xml:space="preserve">Наконечник медный луженый ТМЛ 16-8-10 L32 (2E8)</t>
  </si>
  <si>
    <t xml:space="preserve">Наконечник медный луженый ТМЛ 25-8-10 (557610)</t>
  </si>
  <si>
    <t xml:space="preserve">Наконечник медный луженый ТМЛ 35-8-10 (40886)</t>
  </si>
  <si>
    <t xml:space="preserve">Наконечник медный луженый ТМЛ 50-10-10 L47 (2H10)</t>
  </si>
  <si>
    <t xml:space="preserve">Наконечник медный луженый ТМЛ 70-10-12 L55 (2I12)</t>
  </si>
  <si>
    <t xml:space="preserve">Наконечник медный луженый ТМЛ 95-10-16 (40899)</t>
  </si>
  <si>
    <t xml:space="preserve">Наконечник медный луженый ТМЛ 120-16-18 (40904)</t>
  </si>
  <si>
    <t xml:space="preserve">Наконечник медный луженый ТМЛ 150-16-16.5 (2N16)</t>
  </si>
  <si>
    <t xml:space="preserve">Наконечник медный луженый ТМЛ 185-16-19.2 (2O16)</t>
  </si>
  <si>
    <t xml:space="preserve">Наконечник медный луженый ТМЛ 240-16-21.5 (2P12)</t>
  </si>
  <si>
    <t xml:space="preserve">Наконечник болтовой 2НБЕ- 70/120</t>
  </si>
  <si>
    <t xml:space="preserve">Наконечник болтовой 2НБЕ-150/240</t>
  </si>
  <si>
    <t xml:space="preserve">Наконечник штифтовой плоский НШП-10 (50308)</t>
  </si>
  <si>
    <t xml:space="preserve">Наконечник штифтовой, плоский НШП-16  (50309)</t>
  </si>
  <si>
    <t xml:space="preserve">Наконечник кабельный штифтовой НШП 25-15 50310 КВТ</t>
  </si>
  <si>
    <t xml:space="preserve">Наконечник штифтовой плоский НШП-35 (50311)</t>
  </si>
  <si>
    <t xml:space="preserve">Наконечник штифтовой плоский НШП-50 (50312)</t>
  </si>
  <si>
    <t xml:space="preserve">Наконечник штифтовой плоский НШП-70  (50313)</t>
  </si>
  <si>
    <t xml:space="preserve">Наконечник штифтовой плоский НШП-95 (50314)</t>
  </si>
  <si>
    <t xml:space="preserve">Зажим аппаратный (A2A-70-2T)</t>
  </si>
  <si>
    <t>ВК</t>
  </si>
  <si>
    <t xml:space="preserve">Зажим аппаратный (A2A-95-2T)</t>
  </si>
  <si>
    <t xml:space="preserve">Шина медная ШМТ 3х30 (кратно 4м)</t>
  </si>
  <si>
    <t xml:space="preserve">Лист СПб</t>
  </si>
  <si>
    <t xml:space="preserve">Шина медная ШМТ 4х40 (кратно 3м)</t>
  </si>
  <si>
    <t xml:space="preserve">Шина медная ШМТ 5х30 (кратно 3м)</t>
  </si>
  <si>
    <t xml:space="preserve">Шина медная ШМТ 5х50 (кратно 4м)</t>
  </si>
  <si>
    <t xml:space="preserve">Шина медная ШМТ 6х60 (кратно 4м)</t>
  </si>
  <si>
    <t xml:space="preserve">Панель монтажная оцинкованная 300х545 (YKM40-PM-300x545)</t>
  </si>
  <si>
    <t xml:space="preserve">Панель монтажная оцинкованная 500х545 (YKM40-PM-500x545)</t>
  </si>
  <si>
    <t xml:space="preserve">Панель монтажная 1850х762 SMART (YKV-PM-1850-762)</t>
  </si>
  <si>
    <t xml:space="preserve">Арматура для СИП</t>
  </si>
  <si>
    <t xml:space="preserve">Крюк универсальный SOT76</t>
  </si>
  <si>
    <t>Энсто</t>
  </si>
  <si>
    <t xml:space="preserve">Крюк КМ-1800 (UKK-12-3-1800)</t>
  </si>
  <si>
    <t xml:space="preserve">Зажим прокалывающий SLIP 12.1</t>
  </si>
  <si>
    <t xml:space="preserve">Зажим прокалывающий ЗПО 16-95/4-35(50) (58136)</t>
  </si>
  <si>
    <t xml:space="preserve">Зажим прокал. ЗПО 50-150/50-150 (61203)</t>
  </si>
  <si>
    <t xml:space="preserve">Зажим прокал. ЗПО 50-150/6-35(50) (58137)</t>
  </si>
  <si>
    <t xml:space="preserve">Зажим прокалывающий SLIP22.1</t>
  </si>
  <si>
    <t xml:space="preserve">Зажим прокалывающий SLIP22.127</t>
  </si>
  <si>
    <t xml:space="preserve">Зажим ответвительный CTN 95</t>
  </si>
  <si>
    <t xml:space="preserve">Зажим ответвительный CT 70 P (20900311)</t>
  </si>
  <si>
    <t xml:space="preserve">Зажим прокалывающий герметичный CT1S 95 A</t>
  </si>
  <si>
    <t xml:space="preserve">Зажим ответвительный плашечный Al 16-95 мм2 и Cu 2.5-25 мм2 (SM2.11)</t>
  </si>
  <si>
    <t xml:space="preserve">Энсто-РУС (ОКПП)</t>
  </si>
  <si>
    <t xml:space="preserve">Зажим ответвительный плашечный SL4.26 25-120/25-120 EKF PROxima (sl-4.26)</t>
  </si>
  <si>
    <t xml:space="preserve">Зажим прокалывающий 35-157 / 35-157 мм2 (SLW25.2)</t>
  </si>
  <si>
    <t>ENSTO</t>
  </si>
  <si>
    <t xml:space="preserve">Кожух защитный MAX 150 мм2 (SP15)</t>
  </si>
  <si>
    <t xml:space="preserve">Зажим поддерживающий SO69.95</t>
  </si>
  <si>
    <t xml:space="preserve">Зажим поддерживающий PS 1500</t>
  </si>
  <si>
    <t>НИЛЕД</t>
  </si>
  <si>
    <t xml:space="preserve">Зажим поддерживающий 4х16 мм2, 2-4x (25-120) мм2</t>
  </si>
  <si>
    <t xml:space="preserve">Зажим анкерный DN 1 для проводов ввода</t>
  </si>
  <si>
    <t xml:space="preserve">Зажим анкерный ЗАБ 16-25М (UZA-14-D16-D25-M)</t>
  </si>
  <si>
    <t xml:space="preserve">Зажим анкерный SO157.1</t>
  </si>
  <si>
    <t xml:space="preserve">Зажим анкерный SO158.1</t>
  </si>
  <si>
    <t xml:space="preserve">Зажим анкерный PA 2000 P (95/120)</t>
  </si>
  <si>
    <t>BK</t>
  </si>
  <si>
    <t xml:space="preserve">Зажим анкерный PA 1500 (50/70)</t>
  </si>
  <si>
    <t xml:space="preserve">Зажим анкерный ЗАН 70-95/2200</t>
  </si>
  <si>
    <t xml:space="preserve">Зажим плашечный ЗП 50-240/50-185 (UZP-11-S50-S240)</t>
  </si>
  <si>
    <t xml:space="preserve">Зажим плашечный ЗП 6-95/6-95 (UZP-11-S06-S095)</t>
  </si>
  <si>
    <t xml:space="preserve">Зажим соединительный плашечный ПС-2-1</t>
  </si>
  <si>
    <t xml:space="preserve">Вставка плавкая ПН2-100-100А-У3 (110863)</t>
  </si>
  <si>
    <t xml:space="preserve">Вставка плавкая ПН2-250-250А-У3 (110883)</t>
  </si>
  <si>
    <t xml:space="preserve">Вставка плавкая ПН2-400-400А-У3 (110892)</t>
  </si>
  <si>
    <t xml:space="preserve">Скрепа-бугель СУ-20 (UZA-51-100)</t>
  </si>
  <si>
    <t xml:space="preserve">Скрепа СГ-20  (UZA-50-100)</t>
  </si>
  <si>
    <t xml:space="preserve">Скрепа для ленты COT37 (COT36)</t>
  </si>
  <si>
    <t xml:space="preserve">Лента бандажная ЛМ-50 (UZA-L50)</t>
  </si>
  <si>
    <t xml:space="preserve">Лента бандажная стальная 19 мм x 0,75 мм (COT37)</t>
  </si>
  <si>
    <t xml:space="preserve">Лента бандажная F 207</t>
  </si>
  <si>
    <t xml:space="preserve">Бандаж дистанционный без бандажной ленты (SO79.5)</t>
  </si>
  <si>
    <t xml:space="preserve">Консоль усиленная 300мм цинк-ламельная (BBH6030ZL)</t>
  </si>
  <si>
    <t xml:space="preserve">Талреп М12 DIN1480 крюк-крюк оцинкованный (25244)</t>
  </si>
  <si>
    <t>Партнёр</t>
  </si>
  <si>
    <t xml:space="preserve">Консоль сварная L=250 (KS250)</t>
  </si>
  <si>
    <t>КМ-профиль</t>
  </si>
  <si>
    <t xml:space="preserve">Консоль усиленная основание 200мм цинк-ламельная (BBH6020ZL)</t>
  </si>
  <si>
    <t xml:space="preserve">Герметик силиконовый противопожарный MasterTeks красный 260 мл</t>
  </si>
  <si>
    <t>MasterTeks</t>
  </si>
  <si>
    <t xml:space="preserve">Профессиональная пена TYTAN PROFESSIONAL В1 огнеупорная 750мл</t>
  </si>
  <si>
    <t xml:space="preserve">TYTAN PROFESSIONAL</t>
  </si>
  <si>
    <t xml:space="preserve">Узел крепления укоса У-3</t>
  </si>
  <si>
    <t>Россия</t>
  </si>
  <si>
    <t xml:space="preserve">Опора деревянная пропитанная 9.5 м</t>
  </si>
  <si>
    <t xml:space="preserve">Опора СВ-95-3 стойка вибрированная</t>
  </si>
  <si>
    <t xml:space="preserve">Контактная проводящая паста КПП (КВТ) исп.1 (55362)</t>
  </si>
  <si>
    <t xml:space="preserve">Арматура для ВЛ 6/10 кВт</t>
  </si>
  <si>
    <t xml:space="preserve">Траверса ТМ-73</t>
  </si>
  <si>
    <t>Феррум</t>
  </si>
  <si>
    <t xml:space="preserve">Траверса ТМ-63</t>
  </si>
  <si>
    <t xml:space="preserve">Траверса ТМ-6</t>
  </si>
  <si>
    <t xml:space="preserve">Траверса ТМ-2</t>
  </si>
  <si>
    <t xml:space="preserve">Накладка ОГ-5</t>
  </si>
  <si>
    <t xml:space="preserve">Накладка ОГ-2</t>
  </si>
  <si>
    <t xml:space="preserve">Накладка ОГ-13</t>
  </si>
  <si>
    <t xml:space="preserve">Болт Б-5</t>
  </si>
  <si>
    <t xml:space="preserve">Хомут Х-42</t>
  </si>
  <si>
    <t xml:space="preserve">Хомут Х-52</t>
  </si>
  <si>
    <t xml:space="preserve">Кронштейн РА 5</t>
  </si>
  <si>
    <t xml:space="preserve">Кронштейн РА 4</t>
  </si>
  <si>
    <t xml:space="preserve">Вал привода РА 3</t>
  </si>
  <si>
    <t xml:space="preserve">Кронштейн РА 2</t>
  </si>
  <si>
    <t xml:space="preserve">Кронштейн РА 1</t>
  </si>
  <si>
    <t xml:space="preserve">Кронштейн разъединителя РА-1Д с приёмной траверсой</t>
  </si>
  <si>
    <t xml:space="preserve">Разъединитель РЛНД-1-10-/400 УХЛ1 с приводом ПРНЗ-10</t>
  </si>
  <si>
    <t xml:space="preserve">ЗАВОД ИНТЕГРАЛ</t>
  </si>
  <si>
    <t xml:space="preserve">Заземляющий проводник ЗП-1 (1м.)</t>
  </si>
  <si>
    <t xml:space="preserve">Колпачок изолирующий</t>
  </si>
  <si>
    <t xml:space="preserve">Ушко однолапчатое (У1-7-16)</t>
  </si>
  <si>
    <t xml:space="preserve">Скоба СК-1</t>
  </si>
  <si>
    <t xml:space="preserve">Серьга С 7-16</t>
  </si>
  <si>
    <t xml:space="preserve">Вязка спиральная изолированная гладкая упакованная ВС 70-95.1</t>
  </si>
  <si>
    <t>INSTALL</t>
  </si>
  <si>
    <t xml:space="preserve">Вязка спиральная изолированная гладкая упакованная ВС 35-50.2</t>
  </si>
  <si>
    <t xml:space="preserve">Вязка спиральная изолированная гладкая упакованная ВС 120-150.2</t>
  </si>
  <si>
    <t xml:space="preserve">Зажим анкерный клинового типа для СИП-3 35-70 мм2 (SO255)</t>
  </si>
  <si>
    <t xml:space="preserve">Зажим натяжной болтовой НБ-2-6А</t>
  </si>
  <si>
    <t xml:space="preserve">Разрядник длинно-искровой РДИП-10-IV-УХЛ1/001</t>
  </si>
  <si>
    <t>СТРИМЕР</t>
  </si>
  <si>
    <t xml:space="preserve">Изолятор полимерный натяжной SML 70/20</t>
  </si>
  <si>
    <t xml:space="preserve">Изолятор стеклянный линейный подвесной ПС 70И</t>
  </si>
  <si>
    <t>ЮАИЗ</t>
  </si>
  <si>
    <t xml:space="preserve">Изолятор фарфоровый линейный штыревой ШФ-20Г</t>
  </si>
  <si>
    <t xml:space="preserve">Изолятор фарфоровый линейный штыревой ШФ-20Г1</t>
  </si>
  <si>
    <t xml:space="preserve">Кабельные муфты 0,4 кВ</t>
  </si>
  <si>
    <t xml:space="preserve">Муфта кабельная концевая 4РКТп-1-10/25</t>
  </si>
  <si>
    <t xml:space="preserve">Муфта кабельная концевая 1КВТпН-4х(16-25) </t>
  </si>
  <si>
    <t xml:space="preserve">Нева-Транс Комплект</t>
  </si>
  <si>
    <t xml:space="preserve">Муфта кабельная концевая 1КВТп-4х(35-50)</t>
  </si>
  <si>
    <t xml:space="preserve">Муфта кабельная концевая 1КНТп-4х(70-120)</t>
  </si>
  <si>
    <t xml:space="preserve">Муфта кабельная концевая 4ПКТп(б) -1- 150/240 -Б-</t>
  </si>
  <si>
    <t xml:space="preserve">Муфта кабельная концевая 1ПКВТпбН-5х(16-25) с наконечниками болтовыми</t>
  </si>
  <si>
    <t xml:space="preserve">Муфта кабельная концевая 1ПКВТпН-5х(35-50) с наконечниками болтовыми</t>
  </si>
  <si>
    <t xml:space="preserve">Муфта кабельная концевая 5ПКТп(б)-1-70/120 нг-LS (Б) (65574)</t>
  </si>
  <si>
    <t xml:space="preserve">Муфта кабельная концевая 5ПКТп(б)-1-150/240 нг-LS (Б) (65575)</t>
  </si>
  <si>
    <t xml:space="preserve">Муфта кабельная соединительная 5ПСТ(б) мини-4/6 нг-LS</t>
  </si>
  <si>
    <t xml:space="preserve">Муфта кабельная соединительная 1СТп(тк)-4х(16-25) с соединителями болтовыми</t>
  </si>
  <si>
    <t xml:space="preserve">Муфта кабельная соединительная 4СТп -1- 25/50</t>
  </si>
  <si>
    <t xml:space="preserve">Муфта кабельная соединительная 4СТп -1- 70/120 -Б-</t>
  </si>
  <si>
    <t xml:space="preserve">Муфта кабельная соединительная 4СТп -1- 150/240 -Б-</t>
  </si>
  <si>
    <t xml:space="preserve">Муфта кабельная соединительная МТС (6:1)-6/25</t>
  </si>
  <si>
    <t xml:space="preserve">Муфта кабельная соединительная 5ПСТ(б) -1- 16/25 -Б- (КВТ) (60360)</t>
  </si>
  <si>
    <t xml:space="preserve">Муфта кабельная соединительная 5ПСТнг-LS-1-25/50 -Б- (КВТ) (65556)</t>
  </si>
  <si>
    <t xml:space="preserve">Муфта кабельная соединительная 5ПСТ(б)нг-LS-1-70/120 -Б- (КВТ) (65590)</t>
  </si>
  <si>
    <t xml:space="preserve">Муфта кабельная соединительная 5ПСТ(б)нг-LS-1-150/240 -Б- (КВТ) (65591)</t>
  </si>
  <si>
    <t xml:space="preserve">Кабель </t>
  </si>
  <si>
    <t xml:space="preserve">Провод ПУВ 1х1.5 белый однопроволочный</t>
  </si>
  <si>
    <t>АЛЮР</t>
  </si>
  <si>
    <t xml:space="preserve">Провод силовой ПуВнг (А)-LS 1х2.5 белый бухта однопроволочный</t>
  </si>
  <si>
    <t xml:space="preserve">Провод ПуВ 1х4.0 белый (бухта)</t>
  </si>
  <si>
    <t>Элпром</t>
  </si>
  <si>
    <t xml:space="preserve">Провод силовой ПуВнг (А)-LS 1х6 белый бухта однопроволочный</t>
  </si>
  <si>
    <t xml:space="preserve">Провод силовой ПуВнг (А)-LS 1х10 белый бухта однопроволочный</t>
  </si>
  <si>
    <t xml:space="preserve">Провод силовой ПуВнг (А)-LS 1х10 желто-зеленый бухта однопроволочный</t>
  </si>
  <si>
    <t xml:space="preserve">Провод силовой ПуГВ 1х16 белый многопроволочный</t>
  </si>
  <si>
    <t>Конкорд/ПуГВ</t>
  </si>
  <si>
    <t xml:space="preserve">Провод силовой ПуГВ 1х25 белый многопроволочный</t>
  </si>
  <si>
    <t xml:space="preserve">Провод силовой ПуГВнг (А)-LS 1х35 белый барабан многопроволочный</t>
  </si>
  <si>
    <t xml:space="preserve">Провод силовой ПуГВ 1х50 белый многопроволочный</t>
  </si>
  <si>
    <t xml:space="preserve">Провод силовой ПуГВ 70 белый ТРТС многопроволочный</t>
  </si>
  <si>
    <t xml:space="preserve">Провод силовой ПуГВ 1х95 белый ТРТС многопроволочный</t>
  </si>
  <si>
    <t>Элкаб</t>
  </si>
  <si>
    <t xml:space="preserve">Кабель силовой ВВГнг(А)-LSLTx 2х1,5 ок(N)-0,66</t>
  </si>
  <si>
    <t>Кабэкс</t>
  </si>
  <si>
    <t xml:space="preserve">Кабель силовой ВВГ-Пнг(А)-FRLS 3х1,5(N, PE) - 0,66 ТРТС</t>
  </si>
  <si>
    <t>Конкорд</t>
  </si>
  <si>
    <t xml:space="preserve">Кабель силовой ВВГнг(А)-LSLTx 3х2,5 плоский (N,РЕ) -0,66 ТРТС бух</t>
  </si>
  <si>
    <t>Элпром/ВВГ-Пнг(A)</t>
  </si>
  <si>
    <t xml:space="preserve">Кабель силовой ВВГнг(А)-LS 3х4-0.660 однопроволоч ный ТРТС</t>
  </si>
  <si>
    <t>АЛЬФАКАБЕЛЬ</t>
  </si>
  <si>
    <t xml:space="preserve">Кабель силовой ВВГнг(А)-LSLTx 3х6 (N.PE)-0.660 однопроволочный (барабан)</t>
  </si>
  <si>
    <t xml:space="preserve">Кабель силовой ВВГнг(A)-LS 3х10ок(N.PE)-0.66</t>
  </si>
  <si>
    <t>Севкабель</t>
  </si>
  <si>
    <t xml:space="preserve">Кабель силовой ВВГнг (А)-LS 3х16 (N.PE)-0.660 ТРТС</t>
  </si>
  <si>
    <t xml:space="preserve">Кабель силовой ВВГнг(А)-FRLS 4х1.5 (N)-0.66 однопроволочный барабан ТУ завода</t>
  </si>
  <si>
    <t xml:space="preserve">Кабель силовой ВВГнг(А)-LSLTx 4х2.5 (N)-0.660 однопроволочный (барабан)</t>
  </si>
  <si>
    <t xml:space="preserve">Кабель силовой ВВГнг(А)FRLS 0,66 4х4 ТРТС</t>
  </si>
  <si>
    <t xml:space="preserve">Кабель силовой ВВГнг(А)-LS 4х6-0.660</t>
  </si>
  <si>
    <t xml:space="preserve">Кабель силовой ВВГнг(А)-LS 4х10ок(N)-0.66 ТРТС</t>
  </si>
  <si>
    <t xml:space="preserve">Кабель силовой ВВГнг(А)-LS 4х16 (N)-0.660 однопроволочный</t>
  </si>
  <si>
    <t xml:space="preserve">Кабель силовой ВВГнг (А)-LS 4х25 барабан</t>
  </si>
  <si>
    <t>РЭК/Prysmian</t>
  </si>
  <si>
    <t xml:space="preserve">Кабель силовой ВВГнг(А)-LS 4х35 (N)-0.660 многопроволочный</t>
  </si>
  <si>
    <t xml:space="preserve">Кабель силовой ВВГнг(А)-LS 4х50 (N)-0.660 многопроволочный</t>
  </si>
  <si>
    <t xml:space="preserve">Кабель силовой ВВГнг(А)-LS 4х70 (N)-1 многопроволочный барабан</t>
  </si>
  <si>
    <t xml:space="preserve">Кабель силовой ВВГнг(А)-LS 4х95 (N)-1 многопроволочный</t>
  </si>
  <si>
    <t xml:space="preserve">Кабель силовой ВВГнг(А)-LS 4х120 (N)-1 многопроволочный</t>
  </si>
  <si>
    <t xml:space="preserve">Кабель силовой ВВГнг(А)-FRLS 5х2,5 ок (N.РЕ)-0,66 ТРТС</t>
  </si>
  <si>
    <t xml:space="preserve">Кабель силовой ВВГнг(А)-LS 5х4 барабан</t>
  </si>
  <si>
    <t xml:space="preserve">Кабель силовой ВВГнг(А)-LS 5х6</t>
  </si>
  <si>
    <t xml:space="preserve">Кабель силовой ВВГнг (А)-LS 5х10 барабан</t>
  </si>
  <si>
    <t xml:space="preserve">Кабель силовой ВВГнг (А)-LS 5х16 барабан</t>
  </si>
  <si>
    <t xml:space="preserve">Кабель силовой ВВГнг(А)-LS 5х25-1 барабан</t>
  </si>
  <si>
    <t xml:space="preserve">Кабель силовой ВВГнг (А)-LS 5х35 барабан</t>
  </si>
  <si>
    <t xml:space="preserve">Кабель силовой ВВГнг(А)-LS 5х50-1 барабан</t>
  </si>
  <si>
    <t xml:space="preserve">Кабель силовой ВВГнг(А)-LS 5х70-1 многопроволочный</t>
  </si>
  <si>
    <t xml:space="preserve">Кабель силовой ВВГнг(А)-LS 5х95-1</t>
  </si>
  <si>
    <t xml:space="preserve">Кабель силовой ВВГнг(А)-LS 5х120 (N, PE) -1 многопроволочный ТУ ТРТС</t>
  </si>
  <si>
    <t>Энергокабель</t>
  </si>
  <si>
    <t xml:space="preserve">Провод интерфейсный</t>
  </si>
  <si>
    <t xml:space="preserve">Витая пара категория 5е - F/UTP - 4 пары - PVC - 305 м (32753)</t>
  </si>
  <si>
    <t>Legrand</t>
  </si>
  <si>
    <t xml:space="preserve">СИП (Самонесущий Изолированный Провод)</t>
  </si>
  <si>
    <t xml:space="preserve"> </t>
  </si>
  <si>
    <t xml:space="preserve">Провод СИП-4 2х16 0.6/1 ГОСТ</t>
  </si>
  <si>
    <t>Людиновокабель</t>
  </si>
  <si>
    <t xml:space="preserve">Провод СИП-4 4х16 0.6/1 ГОСТ</t>
  </si>
  <si>
    <t>Балткабель</t>
  </si>
  <si>
    <t xml:space="preserve">Провод СИП-2 3х16+1х25 0.6/1 ГОСТ</t>
  </si>
  <si>
    <t>Угличкабель</t>
  </si>
  <si>
    <t xml:space="preserve">Провод СИП-4 4х25 0.6/1</t>
  </si>
  <si>
    <t xml:space="preserve">Провод СИП-4 4х35 0.6/1</t>
  </si>
  <si>
    <t xml:space="preserve">Провод СИП-4 4х50 0.6/1</t>
  </si>
  <si>
    <t xml:space="preserve">Провод СИП-2 3х50+1х50-0.6/1ГОСТ</t>
  </si>
  <si>
    <t xml:space="preserve">Провод СИП-2 3х50+1х70 0.6/1 ГОСТ</t>
  </si>
  <si>
    <t xml:space="preserve">Провод СИП-4 4х70 0.6/1</t>
  </si>
  <si>
    <t xml:space="preserve">Провод СИП-2 3х70+1х54.6 0.6/1 ГОСТ</t>
  </si>
  <si>
    <t xml:space="preserve">Провод СИП-2 3х70+1х70 0.6/1 ГОСТ</t>
  </si>
  <si>
    <t xml:space="preserve">Провод СИП-2 3х70+1х95 0.6/1 ГОСТ</t>
  </si>
  <si>
    <t xml:space="preserve">Провод СИП-2 3х95+1х70 0.6/1 ГОСТ</t>
  </si>
  <si>
    <t xml:space="preserve">Провод СИП-4 4х95 06/1</t>
  </si>
  <si>
    <t>Цветлит</t>
  </si>
  <si>
    <t xml:space="preserve">Провод СИП-2 3х95+1х95</t>
  </si>
  <si>
    <t xml:space="preserve">Провод СИП-2 3х120+1х120 ТРТС</t>
  </si>
  <si>
    <t xml:space="preserve">Провод СИП-2 3х120+1х95 0.6/1 ГОСТ</t>
  </si>
  <si>
    <t xml:space="preserve">Провод СИП 2 3х150+1х150 ТРТС</t>
  </si>
  <si>
    <t xml:space="preserve">Провод СИП-2 3х150+1х95-0,6/1(соотв.ГОСТ)</t>
  </si>
  <si>
    <t>Электрокабель </t>
  </si>
  <si>
    <t xml:space="preserve">Провод СИП-2 3х16+1х25</t>
  </si>
  <si>
    <t xml:space="preserve">Провод СИП-2 4х16+1х25(соотв.ГОСТ)</t>
  </si>
  <si>
    <t xml:space="preserve">Провод СИП-2 3х25+1х35</t>
  </si>
  <si>
    <t xml:space="preserve">Провод СИП-2 3х35+1х54.6</t>
  </si>
  <si>
    <t xml:space="preserve">провод СИП-2 3х50+1х70+1Х25(соотв.ГОСТ)</t>
  </si>
  <si>
    <t xml:space="preserve">Провод СИП-4 4х50</t>
  </si>
  <si>
    <t xml:space="preserve">Провод СИП-4 4х70</t>
  </si>
  <si>
    <t xml:space="preserve">Провод СИП-4 4х95</t>
  </si>
  <si>
    <t xml:space="preserve">Провод СИП-2 3х120+1х95</t>
  </si>
  <si>
    <t xml:space="preserve">Провод СИП-2 3х150+1х95 ГОСТ</t>
  </si>
  <si>
    <t xml:space="preserve">Провод СИП-3 1х50</t>
  </si>
  <si>
    <t xml:space="preserve">Провод СИП-3 1х70</t>
  </si>
  <si>
    <t xml:space="preserve">Провод СИП-3 1х95</t>
  </si>
  <si>
    <t>Металлопрокат</t>
  </si>
  <si>
    <t xml:space="preserve">Уголок горячекатаный 50х50х5 мм 3 м</t>
  </si>
  <si>
    <t xml:space="preserve">ОАО "Северсталь"</t>
  </si>
  <si>
    <t xml:space="preserve">Уголок горячекатаный 63х63х5 мм 3 м</t>
  </si>
  <si>
    <t xml:space="preserve">Полоса горячекатаная 40х4 мм 3 м</t>
  </si>
  <si>
    <t xml:space="preserve">Труба профильная квадратная 50х50х2 мм 3 м</t>
  </si>
  <si>
    <t xml:space="preserve">Труба профильная квадратная 60х60х2 мм 3 м</t>
  </si>
  <si>
    <t xml:space="preserve">Труба профильная квадратная 80х80х4 мм 3 м</t>
  </si>
  <si>
    <t xml:space="preserve">Трос 10,0мм стальной оцинкованный (100м) (00004597)</t>
  </si>
  <si>
    <t>KMP</t>
  </si>
  <si>
    <t xml:space="preserve">Шпилька DIN 976-1 М10х2000 резьбовая покрытие цинк</t>
  </si>
  <si>
    <t>Крепдил</t>
  </si>
  <si>
    <t xml:space="preserve">Пруток 10 мм горячеоцинкованный (NC1010) (80м)</t>
  </si>
  <si>
    <t xml:space="preserve">Труба стальная водогазопроводная черная Ду 40х3,5 мм</t>
  </si>
  <si>
    <t xml:space="preserve">Труба стальная электросварная черная 76х3 мм</t>
  </si>
  <si>
    <t xml:space="preserve">Труба стальная электросварная черная 89х3 мм</t>
  </si>
  <si>
    <t xml:space="preserve">Труба стальная электросварная черная 108х3,5 мм</t>
  </si>
  <si>
    <t xml:space="preserve">*Предложение действительно, пока товар есть на складе</t>
  </si>
  <si>
    <t xml:space="preserve">Действующие на 05.05.2022(дог 22-209, прейскурант от 01.10.2021)</t>
  </si>
  <si>
    <t xml:space="preserve">Предложение цены ПСК при сохранении рентабельности</t>
  </si>
  <si>
    <t xml:space="preserve">Цена за ед.изм., руб. без НДС</t>
  </si>
  <si>
    <t xml:space="preserve">Цена ДКБ, руб.с НДС</t>
  </si>
  <si>
    <t xml:space="preserve">Цена ПСК, руб.без НДС</t>
  </si>
  <si>
    <t xml:space="preserve">Цена ПСК, руб.с НДС</t>
  </si>
  <si>
    <t xml:space="preserve">Проект С 07.06.2021</t>
  </si>
  <si>
    <t xml:space="preserve">ДС 1 к дог. 21-327 с ДКБ
Группа / Наименование</t>
  </si>
  <si>
    <t xml:space="preserve">ПРЕЙСКУРАНТ 
Группа / Наименование</t>
  </si>
  <si>
    <t xml:space="preserve">Цена ДКБ., руб. без НДС</t>
  </si>
  <si>
    <t xml:space="preserve">Увеличение цены ДКБ, руб.с НДС</t>
  </si>
  <si>
    <t xml:space="preserve">Увеличение цены ПСК, руб.с НДС</t>
  </si>
  <si>
    <t xml:space="preserve">ДКБ предложение для ДС к договору 22-209</t>
  </si>
  <si>
    <t xml:space="preserve">Выключатель автоматический однополюсный 6А C ВА47-29 4.5кА 
(MVA20-1-006-C)</t>
  </si>
  <si>
    <t xml:space="preserve">Выключатель автоматический однополюсный 10А C ВА47-29 4.5кА 
(MVA20-1-010-C)</t>
  </si>
  <si>
    <t xml:space="preserve">Выключатель автоматический однополюсный 16А C ВА47-29 4.5кА 
(MVA20-1-016-C)</t>
  </si>
  <si>
    <t xml:space="preserve">Выключатель автоматический однополюсный 20А С ВА47-29 4.5кА 
(MVA20-1-020-C)</t>
  </si>
  <si>
    <t xml:space="preserve">Выключатель автоматический однополюсный 25А C ВА47-29 4.5кА 
(MVA20-1-025-C)</t>
  </si>
  <si>
    <t xml:space="preserve">Выключатель автоматический однополюсный 32А C ВА47-29 4.5кА 
(MVA20-1-032-C)</t>
  </si>
  <si>
    <t xml:space="preserve">Выключатель автоматический однополюсный 40А C ВА47-29 4.5кА 
(MVA20-1-040-C)</t>
  </si>
  <si>
    <t xml:space="preserve">Выключатель автоматический однополюсный 6А С SH201L 4.5кА (SH201L C6)</t>
  </si>
  <si>
    <t>ABB</t>
  </si>
  <si>
    <t xml:space="preserve">Выключатель автоматический однополюсный 10А С SH201L 4.5кА (SH201L C10)</t>
  </si>
  <si>
    <t xml:space="preserve">Выключатель автоматический однополюсный 16А С SH201L 4.5кА (SH201L C16)</t>
  </si>
  <si>
    <t xml:space="preserve">Выключатель автоматический однополюсный 20А С SH201L 4.5кА (SH201L C20)</t>
  </si>
  <si>
    <t xml:space="preserve">Выключатель автоматический однополюсный 25А С SH201L 4.5кА (SH201L C25)</t>
  </si>
  <si>
    <t xml:space="preserve">Выключатель автоматический однополюсный 32А С SH201L 4.5кА (SH201L C32)</t>
  </si>
  <si>
    <t xml:space="preserve">Выключатель автоматический однополюсный 40А С SH201L 4.5кА (SH201L C40)</t>
  </si>
  <si>
    <t xml:space="preserve">Выключатель автоматический однополюсный 16А С ВА47-63 4.5кА PROxima 
(mcb4763-1-16C-pro)</t>
  </si>
  <si>
    <t xml:space="preserve">Выключатель автоматический однополюсный 20А С ВА47-63 4.5кА PROxima 
(mcb4763-1-20C-pro)</t>
  </si>
  <si>
    <t xml:space="preserve">Выключатель автоматический однополюсный 25А С ВА47-63 4.5кА PROxima 
(mcb4763-1-25C-pro)</t>
  </si>
  <si>
    <t xml:space="preserve">Выключатель автоматический однополюсный 32А С ВА47-63 4.5кА PROxima 
(mcb4763-1-32C-pro)</t>
  </si>
  <si>
    <t xml:space="preserve">Выключатель автоматический однополюсный 50А С ВА47-63 4.5кА PROxima 
(mcb4763-1-50C-pro)</t>
  </si>
  <si>
    <t xml:space="preserve">Выключатель автоматический однополюсный 63А С ВА47-63 4.5кА PROxima 
(mcb4763-1-63C-pro)</t>
  </si>
  <si>
    <t xml:space="preserve">Выключатель автоматический двухполюсный 6А С ВА47-29 4.5кА 
(MVA20-2-006-C)</t>
  </si>
  <si>
    <t xml:space="preserve">Выключатель автоматический двухполюсный 10А С ВА47-29 4.5кА 
(MVA20-2-010-C)</t>
  </si>
  <si>
    <t xml:space="preserve">Выключатель автоматический двухполюсный 16А С ВА47-29 4.5кА 
(MVA20-2-016-C)</t>
  </si>
  <si>
    <t xml:space="preserve">Выключатель автоматический двухполюсный 20А С ВА47-29 4.5кА 
(MVA20-2-020-C)</t>
  </si>
  <si>
    <t xml:space="preserve">Выключатель автоматический двухполюсный 25А C ВА47-29 C 4.5кА 
(MVA20-2-025-C)</t>
  </si>
  <si>
    <t xml:space="preserve">Выключатель автоматический двухполюсный 32А С ВА47-29 4.5кА 
(MVA20-2-032-C)</t>
  </si>
  <si>
    <t xml:space="preserve">Выключатель автоматический двухполюсный 40А С ВА47-29 4.5кА 
(MVA20-2-040-C)</t>
  </si>
  <si>
    <t xml:space="preserve">Выключатель автоматический двухполюсный 50А С ВА47-29 4.5кА 
(MVA20-2-050-C)</t>
  </si>
  <si>
    <t xml:space="preserve">Выключатель автоматический двухполюсный 63А С ВА47-29 4.5кА 
(MVA20-2-063-C)</t>
  </si>
  <si>
    <t xml:space="preserve">Выключатель автоматический двухполюсный 6А С SH202L 4.5кА (SH202L C6)</t>
  </si>
  <si>
    <t xml:space="preserve">Выключатель автоматический двухполюсный 10А С SH202L 4.5кА (SH202L C10)</t>
  </si>
  <si>
    <t xml:space="preserve">Выключатель автоматический двухполюсный 16А С SH202L 4.5кА (SH202L C16)</t>
  </si>
  <si>
    <t xml:space="preserve">Выключатель автоматический двухполюсный 20А С SH202L 4.5кА (SH202L C20)</t>
  </si>
  <si>
    <t xml:space="preserve">Выключатель автоматический двухполюсный 25А С SH202L 4.5кА (SH202L C25)</t>
  </si>
  <si>
    <t xml:space="preserve">Выключатель автоматический двухполюсный 32А С SH202L 4.5кА (SH202L C32)</t>
  </si>
  <si>
    <t xml:space="preserve">Выключатель автоматический двухполюсный 40А С SH202L 4.5кА (SH202L C40)</t>
  </si>
  <si>
    <t xml:space="preserve">Выключатель автоматический двухполюсный 50А С S202 6кА (S202 C50)</t>
  </si>
  <si>
    <t xml:space="preserve">Выключатель автоматический двухполюсный 63А С S202 6кА (S202 C63)</t>
  </si>
  <si>
    <t xml:space="preserve">Выключатель автоматический двухполюсный 16А С ВА47-63 4.5кА PROxima 
(mcb4763-2-16C-pro)</t>
  </si>
  <si>
    <t xml:space="preserve">Выключатель автоматический двухполюсный 20А С ВА47-63 4.5кА PROxima 
(mcb4763-2-20C-pro)</t>
  </si>
  <si>
    <t xml:space="preserve">Выключатель автоматический двухполюсный 25А С ВА47-63 4.5кА PROxima 
(mcb4763-2-25C-pro)</t>
  </si>
  <si>
    <t xml:space="preserve">Выключатель автоматический двухполюсный 32А С ВА47-63 4.5кА PROxima 
(mcb4763-2-32C-pro)</t>
  </si>
  <si>
    <t xml:space="preserve">Выключатель автоматический двухполюсный 40А С ВА47-63 4.5кА PROxima 
(mcb4763-2-40C-pro)</t>
  </si>
  <si>
    <t xml:space="preserve">Выключатель автоматический двухполюсный 63А С ВА47-63 4.5кА PROxima 
(mcb4763-2-63C-2pro)</t>
  </si>
  <si>
    <t xml:space="preserve">Выключатель автоматический двухполюсный 50А С ВА47-63 4.5кА PROxima 
(mcb4763-2-50C-pro)</t>
  </si>
  <si>
    <t xml:space="preserve">Выключатель автоматический трехполюсный 6А С ВА47-29 4.5кА 
(MVA20-3-006-C)</t>
  </si>
  <si>
    <t xml:space="preserve">Выключатель автоматический трехполюсный 10А C ВА47-29 4.5кА 
(MVA20-3-010-C)</t>
  </si>
  <si>
    <t xml:space="preserve">Выключатель автоматический трехполюсный 16А C ВА47-29 4.5кА 
(MVA20-3-016-C)</t>
  </si>
  <si>
    <t xml:space="preserve">Выключатель автоматический трехполюсный 20А С ВА47-29 4.5кА 
(MVA20-3-020-C)</t>
  </si>
  <si>
    <t xml:space="preserve">Выключатель автоматический трехполюсный 25А C ВА47-29 4.5кА 
(MVA20-3-025-C)</t>
  </si>
  <si>
    <t xml:space="preserve">Выключатель автоматический трехполюсный 32А C ВА47-29 4.5кА 
(MVA20-3-032-C)</t>
  </si>
  <si>
    <t xml:space="preserve">Выключатель автоматический трехполюсный 40А C ВА47-29 4.5кА 
(MVA20-3-040-C)</t>
  </si>
  <si>
    <t xml:space="preserve">Выключатель автоматический трехполюсный 50А C ВА47-29 4.5кА 
(MVA20-3-050-C)</t>
  </si>
  <si>
    <t xml:space="preserve">Выключатель автоматический трехполюсный 63А C ВА47-29 4.5кА 
(MVA20-3-063-C)</t>
  </si>
  <si>
    <t xml:space="preserve">Выключатель автоматический трехполюсный 80А C ВА47-100 10кА 
(MVA40-3-080-C)</t>
  </si>
  <si>
    <t xml:space="preserve">Выключатель автоматический трехполюсный 100 А C ВА47-100 C 10кА 
(MVA40-3-100-C)</t>
  </si>
  <si>
    <t xml:space="preserve">Выключатель автоматический трехполюсный 6А С S203 6кА (S203 C6)</t>
  </si>
  <si>
    <t xml:space="preserve">ДКБ не предлагает</t>
  </si>
  <si>
    <t xml:space="preserve">Выключатель автоматический трехполюсный 10А С S203 6кА (S203 C10)</t>
  </si>
  <si>
    <t xml:space="preserve">Выключатель автоматический трехполюсный 16А С S203 6кА (S203 C16)</t>
  </si>
  <si>
    <t xml:space="preserve">Выключатель автоматический трехполюсный 20А С S203 6кА (S203 C20)</t>
  </si>
  <si>
    <t xml:space="preserve">Выключатель автоматический трехполюсный 25А С S203 6кА (S203 C25)</t>
  </si>
  <si>
    <t xml:space="preserve">Выключатель автоматический трехполюсный 32А С S203 6кА (S203 C32)</t>
  </si>
  <si>
    <t xml:space="preserve">Выключатель автоматический трехполюсный 40А С SH203L 4.5кА (SH203L C40)</t>
  </si>
  <si>
    <t xml:space="preserve">Выключатель автоматический трехполюсный 50А С S203 6кА (S203 C50)</t>
  </si>
  <si>
    <t xml:space="preserve">Выключатель автоматический трехполюсный 63А С S203 6кА (S203 C63)</t>
  </si>
  <si>
    <t xml:space="preserve">Выключатель автоматический трехполюсный 80А С S203 6кА (S203 C80)</t>
  </si>
  <si>
    <t xml:space="preserve">Выключатель автоматический трехполюсный 100А С S203 6кА (S203 C100)</t>
  </si>
  <si>
    <t xml:space="preserve">Выключатель автоматический трехполюсный 125А C S803C 25kA (S803C C125)</t>
  </si>
  <si>
    <t xml:space="preserve">Выключатель автоматический четырехполюсный 32А С ВА47-29 4.5кА 
(MVA20-4-032-C)</t>
  </si>
  <si>
    <t xml:space="preserve">Выключатель автоматический четырехполюсный 40А С ВА47-29 4.5кА 
(MVA20-4-040-C)</t>
  </si>
  <si>
    <t xml:space="preserve">Выключатель автоматический четырехполюсный 50А С ВА47-29 4.5кА 
(MVA20-4-050-C)</t>
  </si>
  <si>
    <t xml:space="preserve">Выключатель автоматический четырехполюсный 63А С ВА47-29 4.5кА 
(MVA20-4-063-C)</t>
  </si>
  <si>
    <t xml:space="preserve">Выключатель автоматический четырехполюсный 80А С ВА47-100 10кА 
(MVA40-4-080-C)</t>
  </si>
  <si>
    <t xml:space="preserve">Выключатель автоматический четырехполюсный 100А С ВА47-100 10кА 
(MVA40-4-100-C)</t>
  </si>
  <si>
    <t xml:space="preserve">Выключатель автоматический трехполюсный ВА88-35 125А 25кА</t>
  </si>
  <si>
    <t xml:space="preserve">Выключатель автоматический ВА51-39-341110-500А-1000-690AC-УХЛ3</t>
  </si>
  <si>
    <t xml:space="preserve">Выключатель дифференциального тока (УЗО) 2п 16А 10мА F202 АС (F202 AC-16/0,01)</t>
  </si>
  <si>
    <t xml:space="preserve">Выключатель дифференциального тока (УЗО) 2п 16А 10мА F202 АС 
(F202 AC-16/0,01)</t>
  </si>
  <si>
    <t xml:space="preserve">Выключатель дифференциального тока (УЗО) 2п 25А 30мА F202 А (F202 A-25/0,03)</t>
  </si>
  <si>
    <t xml:space="preserve">Выключатель дифференциального тока (УЗО) 2п 25А 30мА F202 А 
(F202 A-25/0,03)</t>
  </si>
  <si>
    <t xml:space="preserve">Выключатель дифференциального тока (УЗО) 2п 40А 100мА F202 АС (F202 AC-40/0,1)</t>
  </si>
  <si>
    <t xml:space="preserve">Выключатель дифференциального тока (УЗО) 2п 40А 100мА F202 АС 
(F202 AC-40/0,1)</t>
  </si>
  <si>
    <t xml:space="preserve">Выключатель дифференциального тока (УЗО) 2п 63А 100мА F202 АС (F202 AC-63/0,1)</t>
  </si>
  <si>
    <t xml:space="preserve">Выключатель дифференциального тока (УЗО) 2п 63А 100мА F202 АС 
(F202 AC-63/0,1)</t>
  </si>
  <si>
    <t xml:space="preserve">Выключатель дифференциального тока (УЗО) 4п 25А 30мА F204 АС (F204 AC-25/0,03)</t>
  </si>
  <si>
    <t xml:space="preserve">Выключатель дифференциального тока (УЗО) 4п 25А 30мА F204 АС 
(F204 AC-25/0,03)</t>
  </si>
  <si>
    <t xml:space="preserve">Выключатель дифференциального тока (УЗО) 4п 25А 100мА F204 АС (F204 AC-25/0,1)</t>
  </si>
  <si>
    <t xml:space="preserve">Выключатель дифференциального тока (УЗО) 4п 25А 100мА F204 АС 
(F204 AC-25/0,1)</t>
  </si>
  <si>
    <t xml:space="preserve">Выключатель дифференциального тока (УЗО) 4п 40А 100мА F204 АС (F204 AC-40/0,1)</t>
  </si>
  <si>
    <t xml:space="preserve">Выключатель дифференциального тока (УЗО) 4п 40А 100мА F204 АС 
(F204 AC-40/0,1)</t>
  </si>
  <si>
    <t xml:space="preserve">Выключатель дифференциального тока (УЗО) 4п 63А 100мА F204 АС (F204 AC-63/0,1)</t>
  </si>
  <si>
    <t xml:space="preserve">Выключатель дифференциального тока (УЗО) 4п 63А 100мА F204 АС 
(F204 AC-63/0,1)</t>
  </si>
  <si>
    <t xml:space="preserve">Переключатель трехпозиционный 1P 63A Basic</t>
  </si>
  <si>
    <t xml:space="preserve">Переключатель трехпозиционный 3P 63А Basic</t>
  </si>
  <si>
    <t xml:space="preserve">Выключатель-разъединитель трехпозиционный ВРТ-63 3Р 63А</t>
  </si>
  <si>
    <t xml:space="preserve">Выключатель-разъединитель ВР32У-31А31220 100А 1 направление с дугогасительными камерами несъемная левая/правая рукоятка MAXima 
(uvr32-31a31220)</t>
  </si>
  <si>
    <t xml:space="preserve">Выключатель-разъединитель ВР32У-35А31220 250А 1 направление с дугогасительными камерами несъемная левая/правая рукоятка MAXima 
(uvr32-35a31220)</t>
  </si>
  <si>
    <t xml:space="preserve">Выключатель-разъединитель ВР32У-37А71220 400А 2 направления с дугогасительными камерами несъемная левая/правая рукоятка MAXima 
(uvr32-37a71220)</t>
  </si>
  <si>
    <t xml:space="preserve">Рубильник OT40F3С до 40А реверсивный 3п с рукояткой DIN/винт (1SCA104913R1001)</t>
  </si>
  <si>
    <t xml:space="preserve">Рубильник OT80F3C реверсивный 3п без рукоятки (1SCA105402R1001)</t>
  </si>
  <si>
    <t xml:space="preserve">Рубильник OT40F3 3п с рукояткой DIN/винт (1SCA104902R1001)</t>
  </si>
  <si>
    <t xml:space="preserve">Рубильник OT80F3 3п с рукояткой DIN/винт (1SCA105798R1001)</t>
  </si>
  <si>
    <t xml:space="preserve">Рубильник OT125F3 до 125А 3х-полюсный для установки на DIN-рейку или монтажную плату (с резерв. ручкой)</t>
  </si>
  <si>
    <t xml:space="preserve">Реверсивный рубильник OT125F3C до 125А 3-полюсный для установки на DIN-рейку или монтажную плату</t>
  </si>
  <si>
    <t xml:space="preserve">Ручка управления OHBS9/1 прямого монтажа для рубильников ОТ63..125F черная</t>
  </si>
  <si>
    <t xml:space="preserve">Ограничитель перенапряжения OVR T2 3N 40 275P QS (OVR T2 3N 40-275 P)</t>
  </si>
  <si>
    <t xml:space="preserve">Ограничитель перенапряжения SE46.275-15 с прокалывающим зажимом (SE46.275-15)</t>
  </si>
  <si>
    <t xml:space="preserve">Розетка кабельная 16А 2Р+E IР44 на поверхность 250В CEWE (216 RS6)</t>
  </si>
  <si>
    <t xml:space="preserve">Розетка кабельная 16А 3Р+N+E IР44 на поверхность 415В CEWE (416 RS6)</t>
  </si>
  <si>
    <t xml:space="preserve">Розетка кабельная 32А 3Р+N+E IР44 на поверхность 415В CEWE (432 RS6)</t>
  </si>
  <si>
    <t xml:space="preserve">Щит монтажный ЩМП 250х300х150 IP54 У2 металлический ЩМП-2.3.1-0 
(YKM40-231-54)</t>
  </si>
  <si>
    <t xml:space="preserve">Щит с монтажной панелью ЩМП-00 270х210х140 IP31 металлический 
(mb22-00)</t>
  </si>
  <si>
    <t xml:space="preserve">Щит с монтажной панелью ЩМПг-400х300х220 (ЩРНМ-1) IP54 герметичный 
(mb24-1)</t>
  </si>
  <si>
    <t xml:space="preserve">Щит с монтажной панелью ЩМП 400х400х250 IP54 У2 металлический ЩМП-4.4.2 
(YKM40-442-54)</t>
  </si>
  <si>
    <t xml:space="preserve">Щит монтажный ЩМП 500х400х150 IP31 УХЛЗ металлический с замком ЩМП-2-1 
(YKM41-02-31)</t>
  </si>
  <si>
    <t xml:space="preserve">Щит монтажный ЩМП 500х400х220 IP54 У2 металлический ЩМП-2-0 
(YKM40-02-54)</t>
  </si>
  <si>
    <t xml:space="preserve">Щит с монтажной панелью ЩМПг-650х500х220 (ЩРНМ-3) IP54 герметичный 
(mb24-3)</t>
  </si>
  <si>
    <t xml:space="preserve">Щит монтажный ЩМП 650х500х220 IP31 УХЛЗ металлический с замком ЩМП-3-0 
(YKM40-03-31)</t>
  </si>
  <si>
    <t xml:space="preserve">Щит монтажный ЩМП 800х650х250 IP31 УХЛЗ металлический ЩМП-4-0 
(YKM40-04-31)</t>
  </si>
  <si>
    <t xml:space="preserve">Щит монтажный ЩМП 1200х750х300 IP31 1.5мм ЩМП-6 
(YKM40-06-31)</t>
  </si>
  <si>
    <t xml:space="preserve">Щит монтажный ЩМП 1400х650х285 IP54 У2 металлический с замком ЩМП-7-0 
(YKM40-07-54)</t>
  </si>
  <si>
    <t xml:space="preserve">Щит распределительный навесной ЩРн-П-54 (3х18) IP40 пластиковый прозрачная дверь белый</t>
  </si>
  <si>
    <t xml:space="preserve">Щит распределительный навесной ЩРн-П-54 IP65 пластиковый прозрачная дверь белый Kaedra (13986)</t>
  </si>
  <si>
    <t xml:space="preserve">Шнейдер Электрик</t>
  </si>
  <si>
    <t xml:space="preserve">Щит распределительный навесной ЩРн-П-36 (2х18) IP65 пластиковый прозрачная дверь белый Kaedra (13984)</t>
  </si>
  <si>
    <t xml:space="preserve">Щит распределительный навесной ЩРн-П-36 (3х12) IP65 пластиковый прозрачная дверь белый Kaedra (13985)</t>
  </si>
  <si>
    <t xml:space="preserve">Щит учетно-распределительный навесной ЩУРн-3/10 IP54 с замком с окном (полиэстер) (MKP50-N-03-54)</t>
  </si>
  <si>
    <t xml:space="preserve">Бокс с непрозрачной крышкой 300х150х170 IP65 (Mi 0101)</t>
  </si>
  <si>
    <t>HENSEL</t>
  </si>
  <si>
    <t xml:space="preserve">Металлорукав Р3-ЦПнг-LS 25 с протяжкой (20м)</t>
  </si>
  <si>
    <t xml:space="preserve">Металлорукав Р3-ЦПнг-LS 32 с протяжкой (25м)</t>
  </si>
  <si>
    <t xml:space="preserve">Металлорукав Р3-ЦПнг-LS 50 с протяжкой (15м)</t>
  </si>
  <si>
    <t>Инженерсервис</t>
  </si>
  <si>
    <t xml:space="preserve">Стяжка кабельная 300х4.8мм черная (100шт) (SKT300-220X-100)</t>
  </si>
  <si>
    <t>АВВ</t>
  </si>
  <si>
    <t xml:space="preserve">Наконечник штифтовой плоский НШП-25 (50310)</t>
  </si>
  <si>
    <t xml:space="preserve">Наконечник НШВИ 1.0-8 (79438)</t>
  </si>
  <si>
    <t xml:space="preserve">Наконечник штыревой НШВИ 1,5- 8 (47498)</t>
  </si>
  <si>
    <t xml:space="preserve">Наконечник штыревой НШВИ 6,0-12 (79449)</t>
  </si>
  <si>
    <t xml:space="preserve">Наконечник штыревой НШВИ 10-12 (47502)</t>
  </si>
  <si>
    <t xml:space="preserve">Наконечник штыревой НШВИ 16-12 (47503)</t>
  </si>
  <si>
    <t xml:space="preserve">Наконечник штыревой НШВИ 25-16 (48864)</t>
  </si>
  <si>
    <t xml:space="preserve">Зажим аппаратный прессуемый алюминиевый А2А-50Т</t>
  </si>
  <si>
    <t xml:space="preserve">Крюк универсальный CS 16</t>
  </si>
  <si>
    <t xml:space="preserve">Зажим ответвительный плашечный SL37.27 10-95/10-95</t>
  </si>
  <si>
    <t xml:space="preserve">Зажим ответвительный плашечный SL4.26 25-120/25-120</t>
  </si>
  <si>
    <t xml:space="preserve">Скрепа-бугель СУ-20 (100шт) (UZA-51-100)</t>
  </si>
  <si>
    <t>шт</t>
  </si>
  <si>
    <t xml:space="preserve">Скрепа СГ-20 (100шт) (UZA-50-100)</t>
  </si>
  <si>
    <t>уп.</t>
  </si>
  <si>
    <t xml:space="preserve">Скрепа СГ-20 (UZA-50-100)</t>
  </si>
  <si>
    <t xml:space="preserve">Лента бандажная ЛМ-50 (50м) (UZA-L50)</t>
  </si>
  <si>
    <t>Трубостойка</t>
  </si>
  <si>
    <t xml:space="preserve">Муфта кабельная концевая 1КВТп-4х(16-25)</t>
  </si>
  <si>
    <t xml:space="preserve">Муфта кабельная концевая 1ПКВТп-5х(16-25)</t>
  </si>
  <si>
    <t xml:space="preserve">Муфта кабельная концевая 1ПКВТп-5х(35-50)</t>
  </si>
  <si>
    <t xml:space="preserve">Муфта кабельная мини 5ПСТ - (4-6) нг-LS</t>
  </si>
  <si>
    <t xml:space="preserve">Муфта кабельная соеденительная 5ПСТнг-LS-1-25/50 -Б- (КВТ) (65556)</t>
  </si>
  <si>
    <t>МАГНА</t>
  </si>
  <si>
    <t>Экокабель/ПуГВ</t>
  </si>
  <si>
    <t>Экокабель</t>
  </si>
  <si>
    <t xml:space="preserve">Кабель силовой ВВГнг(А)-LSLTx 2х1,5 плоский (N) -1б ТРТС бух</t>
  </si>
  <si>
    <t xml:space="preserve">Кабель силовой ВВГнг(А) 5х2.5</t>
  </si>
  <si>
    <t>Электрокабель</t>
  </si>
  <si>
    <t xml:space="preserve">Провод СИП-2 3х95+1х54,6</t>
  </si>
  <si>
    <t xml:space="preserve">Угличкабель (NEXANS)</t>
  </si>
  <si>
    <t>архивировать</t>
  </si>
  <si>
    <t xml:space="preserve">Провод СИП-2 3х120+1х70(соотв.ГОСТ)</t>
  </si>
  <si>
    <t xml:space="preserve">Провод СИП-4 4х120 0.6/1(соотв.ГОСТ)</t>
  </si>
  <si>
    <t>Tech-KREP</t>
  </si>
  <si>
    <t xml:space="preserve">Шпилька DIN975 М10х2000 резьбовая оцинкованная</t>
  </si>
  <si>
    <t>Партнер</t>
  </si>
  <si>
    <t xml:space="preserve">Трансформатор тока 0,4 (0,66)кВ</t>
  </si>
  <si>
    <t xml:space="preserve">Трансформатор тока Т-0,66-0,5S-5ВА-30/5</t>
  </si>
  <si>
    <t xml:space="preserve">ФКУ ИК-1 (Кострома)</t>
  </si>
  <si>
    <t xml:space="preserve">Трансформатор тока Т-0,66-0,5S-5ВА-40/5</t>
  </si>
  <si>
    <t xml:space="preserve">Трансформатор тока Т-0,66-0,5S-5ВА-50/5</t>
  </si>
  <si>
    <t xml:space="preserve">Трансформатор тока Т-0,66-0,5S-5ВА-75/5</t>
  </si>
  <si>
    <t xml:space="preserve">Трансформатор тока Т-0,66-0,5S-5ВА-80/5</t>
  </si>
  <si>
    <t xml:space="preserve">Трансформатор тока Т-0,66-0,5S-5ВА-100/5</t>
  </si>
  <si>
    <t xml:space="preserve">Трансформатор тока Т-0,66-0,5S-5ВА-150/5</t>
  </si>
  <si>
    <t xml:space="preserve">Трансформатор тока Т-0,66-0,5S-5ВА-200/5</t>
  </si>
  <si>
    <t xml:space="preserve">Трансформатор тока Т-0,66-0,5S-5ВА-250/5</t>
  </si>
  <si>
    <t xml:space="preserve">Трансформатор тока Т-0,66-0,5S-5ВА-300/5</t>
  </si>
  <si>
    <t xml:space="preserve">Трансформатор тока Т-0,66-0,5S-5ВА-400/5</t>
  </si>
  <si>
    <t xml:space="preserve">Трансформатор тока Т-0,66-0,5S-5ВА-500/5</t>
  </si>
  <si>
    <t xml:space="preserve">Трансформатор тока Т-0,66-0,5S-5ВА-600/5</t>
  </si>
  <si>
    <t xml:space="preserve">Трансформатор тока Т-0,66-0,5S-5ВА-800/5</t>
  </si>
  <si>
    <t xml:space="preserve">Трансформатор тока Т-0,66-0,5S-5ВА-1000/5 М (поворотная шина)</t>
  </si>
  <si>
    <t xml:space="preserve">Трансформатор тока Т-0,66-0,5S-5ВА-1200/5 М (поворотная шина)</t>
  </si>
  <si>
    <t xml:space="preserve">Трансформатор тока Т-0,66-0,5S-5ВА-1500/5 М (поворотная шина)</t>
  </si>
  <si>
    <t xml:space="preserve">Трансформатор тока Т-0,66-0,5S-5ВА-2000/5 М (поворотная шина)</t>
  </si>
  <si>
    <t xml:space="preserve">Трансформатор тока ТТИ-А 50/5А 5ВА класс точности 0,5S</t>
  </si>
  <si>
    <t xml:space="preserve">Трансформатор тока ТТИ-А 75/5А 5ВА класс точности 0,5S</t>
  </si>
  <si>
    <t xml:space="preserve">Трансформатор тока ТТИ-А 80/5А 5ВА класс точности 0.5S</t>
  </si>
  <si>
    <t xml:space="preserve">Трансформатор тока ТТИ-А 100/5А 5ВА класс точности 0.5S</t>
  </si>
  <si>
    <t xml:space="preserve">Трансформатор тока ТТИ-А 125/5А 5ВА класс точности 0.5S</t>
  </si>
  <si>
    <t xml:space="preserve">Трансформатор тока ТТИ-А 150/5А 5ВА класс точности 0.5S</t>
  </si>
  <si>
    <t xml:space="preserve">Трансформатор тока ТТИ-30 200/5А 5ВА без шины класс точности 0.5S</t>
  </si>
  <si>
    <t xml:space="preserve">Трансформатор тока ТТИ-30 300/5А 5ВА без шины класс точности 0.5S</t>
  </si>
  <si>
    <t xml:space="preserve">Трансформатор тока ТТИ-40 300/5А 5ВА без шины класс точности 0,5S</t>
  </si>
  <si>
    <t xml:space="preserve">Трансформатор тока ТТИ-40 400/5А 5ВА без шины класс точности 0.5S</t>
  </si>
  <si>
    <t xml:space="preserve">Трансформатор тока ТТИ-40 600/5А 5ВА без шины класс точности 0.5S</t>
  </si>
  <si>
    <t xml:space="preserve">Трансформатор тока ТТИ-60 600/5А 10ВА класс точности 0,5S ИЭК</t>
  </si>
  <si>
    <t xml:space="preserve">Трансформатор тока ТТИ-60 800/5А 10ВА класс точности 0,5S</t>
  </si>
  <si>
    <t xml:space="preserve">Трансформатор тока ТТИ-85 800/5А 15ВА класс точности 0,5S</t>
  </si>
  <si>
    <t xml:space="preserve">Трансформатор тока ТТИ-60 1000/5А 10ВА класс точности 0,5S </t>
  </si>
  <si>
    <t xml:space="preserve">Трансформатор тока ТТИ-85 1000/5А 15ВА класс точности 0,5S</t>
  </si>
  <si>
    <t xml:space="preserve">Трансформатор тока ТТИ-100 1000/5А 15ВА класс точности 0,5S</t>
  </si>
  <si>
    <t xml:space="preserve">Трансформатор тока ТТИ-85 1200/5А 15ВА класс точности 0,5S</t>
  </si>
  <si>
    <t xml:space="preserve">Трансформатор тока ТТИ-100 1200/5А 15ВА класс точности 0.5S</t>
  </si>
  <si>
    <t xml:space="preserve">Трансформатор тока ТТИ-100 1500/5А 15ВА класс точности 0,5S</t>
  </si>
  <si>
    <t xml:space="preserve">Трансформатор тока ТТИ-125 1500/5А 15ВА класс точности 0.5S</t>
  </si>
  <si>
    <t xml:space="preserve">Трансформатор тока ТТИ-100 2000/5А 15ВА класс точности 0,5S</t>
  </si>
  <si>
    <t xml:space="preserve">Трансформатор тока ТТИ-125 2000/5А 15ВА без шины класс точности 0.5S</t>
  </si>
  <si>
    <t xml:space="preserve">Трансформатор тока ТТИ-100 2500/5А 15ВА класс точности 0,5S</t>
  </si>
  <si>
    <t xml:space="preserve">Трансформатор тока ТТИ-125 2500/5А 15ВА класс точности 0,5S</t>
  </si>
  <si>
    <t xml:space="preserve">Трансформатор тока ТТИ-100 3000/5А 15ВА класс точности 0,5S</t>
  </si>
  <si>
    <t xml:space="preserve">Трансформатор тока ТТИ-125 3000/5А 15ВА класс точности 0,5S</t>
  </si>
  <si>
    <t xml:space="preserve">Трансформатор тока ТТИ-125 4000/5А 15ВА класс точности 0,5S</t>
  </si>
  <si>
    <t xml:space="preserve">Трансформатор тока ТТИ-125 5000/5А 15ВА класс точности 0.5S</t>
  </si>
  <si>
    <t xml:space="preserve">Трансформатор тока ТОЛ-НТЗ-10 10/5 класс точности 0,5S</t>
  </si>
  <si>
    <t xml:space="preserve">Трансформатор тока ТОЛ-НТЗ-10</t>
  </si>
  <si>
    <t xml:space="preserve">Трансформатор тока ТОЛ-НТЗ-10 5/5 класс точности 0,5S</t>
  </si>
  <si>
    <t>НТЗ</t>
  </si>
  <si>
    <t xml:space="preserve">Трансформатор тока ТОЛ-НТЗ-10 15/5 класс точности 0,5S</t>
  </si>
  <si>
    <t xml:space="preserve">Трансформатор тока ТОЛ-НТЗ-10 20/5 класс точности 0,5S</t>
  </si>
  <si>
    <t xml:space="preserve">Трансформатор тока ТОЛ-НТЗ-10 30/5 класс точности 0,5S</t>
  </si>
  <si>
    <t xml:space="preserve">Трансформатор тока ТОЛ-НТЗ-10 40/5 класс точности 0,5S</t>
  </si>
  <si>
    <t xml:space="preserve">Трансформатор тока ТОЛ-НТЗ-10 50/5 класс точности 0,5S</t>
  </si>
  <si>
    <t xml:space="preserve">Трансформатор тока ТОЛ-НТЗ-10 75/5 класс точности 0,5S</t>
  </si>
  <si>
    <t xml:space="preserve">Трансформатор тока ТОЛ-НТЗ-10 100/5 класс точности 0,5S</t>
  </si>
  <si>
    <t xml:space="preserve">Трансформатор тока ТОЛ-НТЗ-10 150/5 класс точности 0,5S</t>
  </si>
  <si>
    <t xml:space="preserve">Трансформатор тока ТОЛ-НТЗ-10 200/5 класс точности 0,5S</t>
  </si>
  <si>
    <t xml:space="preserve">Трансформатор тока ТОЛ-НТЗ-10 250/5 класс точности 0,5S</t>
  </si>
  <si>
    <t xml:space="preserve">Трансформатор тока ТОЛ-НТЗ-10 300/5 класс точности 0,5S</t>
  </si>
  <si>
    <t xml:space="preserve">Трансформатор тока ТОЛ-НТЗ-10 400/5 класс точности 0,5S</t>
  </si>
  <si>
    <t xml:space="preserve">Трансформатор тока ТОЛ-НТЗ-10 500/5 класс точности 0,5S</t>
  </si>
  <si>
    <t xml:space="preserve">Трансформатор тока ТОЛ-НТЗ-10 600/5 класс точности 0,5S</t>
  </si>
  <si>
    <t xml:space="preserve">Трансформатор тока ТОЛ-НТЗ-10 800/5 класс точности 0,5S</t>
  </si>
  <si>
    <t xml:space="preserve">Трансформатор тока ТОЛ-НТЗ-10 1000/5 класс точности 0,5S</t>
  </si>
  <si>
    <t xml:space="preserve">Трансформатор тока ТОЛ-НТЗ-10 1200/5 класс точности 0,5S</t>
  </si>
  <si>
    <t xml:space="preserve">Трансформатор тока ТОЛ-НТЗ-10 1500/5 класс точности 0,5S</t>
  </si>
  <si>
    <t xml:space="preserve">Трансформатор тока ТОЛ-НТЗ-10 2000/5 класс точности 0,5S</t>
  </si>
  <si>
    <t xml:space="preserve">Трансформатор тока ТОЛ-НТЗ-10 2500/5 класс точности 0,5S</t>
  </si>
  <si>
    <t xml:space="preserve">Трансформатор тока ТОЛ-НТЗ-10 3000/5 класс точности 0,5S</t>
  </si>
  <si>
    <t xml:space="preserve">Трансформатор тока ТОЛ-НТЗ-10 4000/5 класс точности 0,5S</t>
  </si>
  <si>
    <t xml:space="preserve">Трансформатор тока ТПЛ-НТЗ-10</t>
  </si>
  <si>
    <t xml:space="preserve">Трансформатор тока ТПЛ-НТЗ-10 15/5 класс точности 0,5S</t>
  </si>
  <si>
    <t xml:space="preserve">Трансформатор тока ТПЛ-НТЗ-10 20/5 класс точности 0,5S</t>
  </si>
  <si>
    <t xml:space="preserve">Трансформатор тока ТПЛ-НТЗ-10 30/5 класс точности 0,5S</t>
  </si>
  <si>
    <t xml:space="preserve">Трансформатор тока ТПЛ-НТЗ-10 40/5 класс точности 0,5S</t>
  </si>
  <si>
    <t xml:space="preserve">Трансформатор тока ТПЛ-НТЗ-10 50/5 класс точности 0,5S</t>
  </si>
  <si>
    <t xml:space="preserve">Трансформатор тока ТПЛ-НТЗ-10 75/5 класс точности 0,5S</t>
  </si>
  <si>
    <t xml:space="preserve">Трансформатор тока ТПЛ-НТЗ-10 100/5 класс точности 0,5S</t>
  </si>
  <si>
    <t xml:space="preserve">Трансформатор тока ТПЛ-НТЗ-10 150/5 класс точности 0,5S</t>
  </si>
  <si>
    <t xml:space="preserve">Трансформатор тока ТПЛ-НТЗ-10 200/5 класс точности 0,5S</t>
  </si>
  <si>
    <t xml:space="preserve">Трансформатор тока ТПЛ-НТЗ-10 250/5 класс точности 0,5S</t>
  </si>
  <si>
    <t xml:space="preserve">Трансформатор тока ТПЛ-НТЗ-10 300/5 класс точности 0,5S</t>
  </si>
  <si>
    <t xml:space="preserve">Трансформатор тока ТПЛ-НТЗ-10 400/5 класс точности 0,5S</t>
  </si>
  <si>
    <t xml:space="preserve">Трансформатор тока ТПЛ-НТЗ-10 500/5 класс точности 0,5S</t>
  </si>
  <si>
    <t xml:space="preserve">Трансформатор тока ТПЛ-НТЗ-10 600/5 класс точности 0,5S</t>
  </si>
  <si>
    <t xml:space="preserve">Трансформатор тока ТПЛ-НТЗ-10 800/5 класс точности 0,5S</t>
  </si>
  <si>
    <t xml:space="preserve">Трансформатор тока ТПЛ-НТЗ-10 1000/5 класс точности 0,5S</t>
  </si>
  <si>
    <t xml:space="preserve">Трансформатор тока ТПЛ-НТЗ-10 1200/5 класс точности 0,5S</t>
  </si>
  <si>
    <t xml:space="preserve">Трансформатор тока ТПЛ-НТЗ-10 1500/5 класс точности 0,5S</t>
  </si>
  <si>
    <t xml:space="preserve">Трансформатор тока ТПЛ-НТЗ-10 2000/5 класс точности 0,5S</t>
  </si>
  <si>
    <t xml:space="preserve">Трансформатор тока ТШЛ-НТЗ-10</t>
  </si>
  <si>
    <t xml:space="preserve">Трансформатор тока ТШЛ-НТЗ-10 1000/5 класс точности 0,5S</t>
  </si>
  <si>
    <t xml:space="preserve">Трансформатор тока ТШЛ-НТЗ-10 1200/5 класс точности 0,5S</t>
  </si>
  <si>
    <t xml:space="preserve">Трансформатор тока ТШЛ-НТЗ-10 1500/5 класс точности 0,5S</t>
  </si>
  <si>
    <t xml:space="preserve">Трансформатор тока ТШЛ-НТЗ-10 2000/5 класс точности 0,5S</t>
  </si>
  <si>
    <t xml:space="preserve">Трансформатор тока ТШЛ-НТЗ-10 2500/5 класс точности 0,5S</t>
  </si>
  <si>
    <t xml:space="preserve">Трансформатор тока ТШЛ-НТЗ-10 3000/5 класс точности 0,5S</t>
  </si>
  <si>
    <t xml:space="preserve">Трансформатор тока ТШЛ-НТЗ-10 4000/5 класс точности 0,5S</t>
  </si>
  <si>
    <t xml:space="preserve">Трансформатор тока ТШЛ-НТЗ-10 5000/5 класс точности 0,5S</t>
  </si>
  <si>
    <t xml:space="preserve">Трансформатор тока ТШЛ-НТЗ-10 6000/5 класс точности 0,5S</t>
  </si>
  <si>
    <t xml:space="preserve">Трансформатор напряжения ЗНОЛ-НТЗ</t>
  </si>
  <si>
    <t xml:space="preserve">Трансформатор напряжения ЗНОЛ-НТЗ 6 кВ класс точности 0,2-0,5</t>
  </si>
  <si>
    <t xml:space="preserve">Трансформатор напряжения ЗНОЛ-НТЗ 10 кВ класс точности 0,2-0,5</t>
  </si>
  <si>
    <t xml:space="preserve">Трансформатор напряжения ЗНОЛП-НТЗ</t>
  </si>
  <si>
    <t xml:space="preserve">Трансформатор напряжения ЗНОЛП-НТЗ 6 кВ класс точности 0,2-0,5</t>
  </si>
  <si>
    <t xml:space="preserve">Трансформатор напряжения ЗНОЛП-НТЗ 10 кВ класс точности 0,2-0,5</t>
  </si>
  <si>
    <t xml:space="preserve">Трансформатор напряжения НОЛ-НТЗ</t>
  </si>
  <si>
    <t xml:space="preserve">Трансформатор напряжения НОЛ-НТЗ 6 кВ класс точности 0,2-0,5</t>
  </si>
  <si>
    <t xml:space="preserve">Трансформатор напряжения НОЛ-НТЗ 10 кВ класс точности 0,2-0,5</t>
  </si>
  <si>
    <t xml:space="preserve">Трансформатор напряжения НОЛП-НТЗ</t>
  </si>
  <si>
    <t xml:space="preserve">Трансформатор напряжения НОЛП-НТЗ 6 кВ класс точности 0,2-0,5</t>
  </si>
  <si>
    <t xml:space="preserve">Трансформатор напряжения НОЛП-НТЗ 10 кВ класс точности 0,2-0,5</t>
  </si>
  <si>
    <t xml:space="preserve">Трансформатор напряжения 3хЗНОЛ-НТЗ</t>
  </si>
  <si>
    <t xml:space="preserve">Трансформатор напряжения 3хЗНОЛ-НТЗ 6 кВ класс точности 0,2-0,5</t>
  </si>
  <si>
    <t xml:space="preserve">Трансформатор напряжения 3хЗНОЛ-НТЗ 10 кВ класс точности 0,2-0,5</t>
  </si>
  <si>
    <t xml:space="preserve">Трансформатор напряжения 3хЗНОЛП-НТЗ</t>
  </si>
  <si>
    <t xml:space="preserve">Трансформатор напряжения 3хЗНОЛП-НТЗ 6 кВ класс точности 0,2-0,5</t>
  </si>
  <si>
    <t xml:space="preserve">Трансформатор напряжения 3хЗНОЛП-НТЗ 10 кВ класс точности 0,2-0,5</t>
  </si>
  <si>
    <t xml:space="preserve">Трансформатор напряжения НАЛИ-НТЗ</t>
  </si>
  <si>
    <t xml:space="preserve">Трансформатор напряжения НАЛИ-НТЗ 6 кВ класс точности 0,2-0,5</t>
  </si>
  <si>
    <t xml:space="preserve">Трансформатор напряжения НАЛИ-НТЗ 10 кВ класс точности 0,2-0,5</t>
  </si>
  <si>
    <t xml:space="preserve">Счётчики электроэнергии</t>
  </si>
  <si>
    <t xml:space="preserve">Счетчик электроэнергии НЕВА 101 1S0 5(60) однофазный однотарифный, 5(60), кл.точ. 1.0, Щ, ЭМОУ</t>
  </si>
  <si>
    <t>Тайпит</t>
  </si>
  <si>
    <t xml:space="preserve">Счётчик электроэнергии 1Ф НЕВА МТ 113 AS OP 5(100)A</t>
  </si>
  <si>
    <t xml:space="preserve">Счетчик электроэнергии НЕВА МТ 124 AS O 5(60) однофазный многотарифный 5(60) класс точности 1.0 D ЖКИ</t>
  </si>
  <si>
    <t xml:space="preserve">Счетчик электроэнергии НЕВА МТ 314 0.5 AR E4BSR25 трехфазный многотарифный 5(10) класс точности 0.5s/1.0 D+Щ ЖКИ RS485</t>
  </si>
  <si>
    <t xml:space="preserve">№ п/п</t>
  </si>
  <si>
    <t xml:space="preserve">Наименование ПУ (прибора учета электроэнергии)</t>
  </si>
  <si>
    <t xml:space="preserve">Технические характеристики ПУ</t>
  </si>
  <si>
    <t xml:space="preserve">Счетчик электроэнергии НЕВА МТ 314 1.0 AR E4BSR29трехфазный многотарифный 5(100) класс точности 1.0/2.0 D+Щ ЖКИ RS485</t>
  </si>
  <si>
    <t xml:space="preserve">кол-во фаз</t>
  </si>
  <si>
    <t xml:space="preserve">кол-во тарифов</t>
  </si>
  <si>
    <t xml:space="preserve">номин. и (или) максим. Напряжение, В</t>
  </si>
  <si>
    <t xml:space="preserve">номин. и максим. ток, А</t>
  </si>
  <si>
    <t xml:space="preserve">Счетчик электроэнергии НЕВА МТ 324 1.0 AR E4BS 26 трехфазный многотарифный 5(60) класс точности 1.0/2.0 D ЖКИ RS485</t>
  </si>
  <si>
    <t xml:space="preserve">Однофазные однотарифные ПУ (приборы учета электроэнергии)</t>
  </si>
  <si>
    <t xml:space="preserve">Меркурий 230 AR-00 R</t>
  </si>
  <si>
    <t>ИНКОТЕКС</t>
  </si>
  <si>
    <t xml:space="preserve">нет в прейскуранте</t>
  </si>
  <si>
    <t>КАСКАД-101-МТ-W1-М7</t>
  </si>
  <si>
    <t>5(60)</t>
  </si>
  <si>
    <t xml:space="preserve">Меркурий 230 AR-01 R</t>
  </si>
  <si>
    <t>КАСКАД-101-МТ-D5-М7</t>
  </si>
  <si>
    <t xml:space="preserve">Меркурий 230 AR-02 R</t>
  </si>
  <si>
    <t xml:space="preserve">ЛЕ 111.1.К.Р2</t>
  </si>
  <si>
    <t xml:space="preserve">Меркурий 230 AR-03 R</t>
  </si>
  <si>
    <t xml:space="preserve">ЛЕ 111.1.К.РО</t>
  </si>
  <si>
    <t xml:space="preserve">Меркурий 230 АRT-00 С(R)N</t>
  </si>
  <si>
    <t xml:space="preserve">Нева 101 1SО</t>
  </si>
  <si>
    <t xml:space="preserve">Меркурий 230 АRT-01 С(R)N</t>
  </si>
  <si>
    <r>
      <rPr>
        <sz val="10"/>
        <rFont val="Times New Roman"/>
      </rPr>
      <t xml:space="preserve">Нева 104 1S</t>
    </r>
    <r>
      <rPr>
        <sz val="10"/>
        <color indexed="2"/>
        <rFont val="Times New Roman"/>
      </rPr>
      <t>O</t>
    </r>
  </si>
  <si>
    <t xml:space="preserve">Меркурий 230 АRT-02 С(R)N</t>
  </si>
  <si>
    <r>
      <rPr>
        <sz val="10"/>
        <rFont val="Times New Roman"/>
      </rPr>
      <t xml:space="preserve">Нева 103 1SО </t>
    </r>
    <r>
      <rPr>
        <sz val="10"/>
        <color indexed="2"/>
        <rFont val="Times New Roman"/>
      </rPr>
      <t>(</t>
    </r>
    <r>
      <rPr>
        <sz val="10"/>
        <rFont val="Times New Roman"/>
      </rPr>
      <t xml:space="preserve">неразборный корпус</t>
    </r>
    <r>
      <rPr>
        <sz val="10"/>
        <color indexed="2"/>
        <rFont val="Times New Roman"/>
      </rPr>
      <t>)</t>
    </r>
  </si>
  <si>
    <t>5(80)</t>
  </si>
  <si>
    <t xml:space="preserve">Меркурий 230 АRT-03 С(R)N</t>
  </si>
  <si>
    <t xml:space="preserve">CE 101 R5 145-M6</t>
  </si>
  <si>
    <t xml:space="preserve">Меркурий 230 АRT-00 PQRSIDN</t>
  </si>
  <si>
    <t xml:space="preserve">CE 101 S6 145-M6</t>
  </si>
  <si>
    <t xml:space="preserve">Меркурий 230 АRT-01 PQRSIN</t>
  </si>
  <si>
    <t xml:space="preserve">Меркурий 201.2</t>
  </si>
  <si>
    <t xml:space="preserve">Меркурий 230 АRT-02 PQRSIN</t>
  </si>
  <si>
    <t xml:space="preserve">Однофазные многотарифные ПУ (приборы учета электроэнергии)</t>
  </si>
  <si>
    <t xml:space="preserve">Меркурий 230 АRT-03 PQRSIDN</t>
  </si>
  <si>
    <t>КАСКАД-1-МТ-W1-А1-S-OV3</t>
  </si>
  <si>
    <t>Мн</t>
  </si>
  <si>
    <t xml:space="preserve">Меркурий 231 АRT-01 Ш</t>
  </si>
  <si>
    <t>КАСКАД-1-МТ-D5-A1-S-OV3</t>
  </si>
  <si>
    <t xml:space="preserve">Меркурий 234 ART-00 (D)PR</t>
  </si>
  <si>
    <t xml:space="preserve">ЛЕ 221.1.R2.Р2</t>
  </si>
  <si>
    <t xml:space="preserve">Меркурий 234 ART-01 (D)PR</t>
  </si>
  <si>
    <t xml:space="preserve">ЛЕ 221.1.К.R2.PO</t>
  </si>
  <si>
    <t xml:space="preserve">Меркурий 234 ART-01 (D)POR</t>
  </si>
  <si>
    <t xml:space="preserve">Нева МТ 113 АS OP</t>
  </si>
  <si>
    <t>5(100)</t>
  </si>
  <si>
    <t xml:space="preserve">Меркурий 234 ART-02 (D)PR</t>
  </si>
  <si>
    <t xml:space="preserve">Нева МТ 124 АS OP</t>
  </si>
  <si>
    <t xml:space="preserve">Меркурий 234 ART-02 (D)POR</t>
  </si>
  <si>
    <t xml:space="preserve">Нева МТ 124 АS O (неразборный корпус)</t>
  </si>
  <si>
    <t xml:space="preserve">Меркурий 234 ART-03 (D)PR</t>
  </si>
  <si>
    <t xml:space="preserve">CE 102M R5 145-J</t>
  </si>
  <si>
    <t xml:space="preserve">Mеркурий 234 ARTM-00 (D)PBR.R</t>
  </si>
  <si>
    <t xml:space="preserve">CE 102M S7 145-JV</t>
  </si>
  <si>
    <t xml:space="preserve">Mеркурий 234 ARTM-01 (D)POBR.R</t>
  </si>
  <si>
    <t xml:space="preserve">Трехфазные однотарифные ПУ (приборы учета электроэнергии)</t>
  </si>
  <si>
    <t xml:space="preserve">Mеркурий 234 ARTM-02 (D)PBR.R</t>
  </si>
  <si>
    <t xml:space="preserve">Меркурий 230 AM-00</t>
  </si>
  <si>
    <t>57,7/100</t>
  </si>
  <si>
    <t>5(7,5)</t>
  </si>
  <si>
    <t xml:space="preserve">Mеркурий 234 ARTM-02 (D)POBR.R</t>
  </si>
  <si>
    <t xml:space="preserve">Меркурий 230 AM-01</t>
  </si>
  <si>
    <t>230/400</t>
  </si>
  <si>
    <t xml:space="preserve">Mеркурий 234 ARTM-03 (D)PBR.R</t>
  </si>
  <si>
    <t xml:space="preserve">Меркурий 230 AM-02</t>
  </si>
  <si>
    <t>10(100)</t>
  </si>
  <si>
    <t xml:space="preserve">Меркурий 236 АRT-01 PQRS</t>
  </si>
  <si>
    <t xml:space="preserve">Меркурий 230 AM-03</t>
  </si>
  <si>
    <t xml:space="preserve">Меркурий 236 АRT-02 PQRS</t>
  </si>
  <si>
    <t>КАСКАД-301-МТ-W31-А1-М7</t>
  </si>
  <si>
    <t xml:space="preserve">Меркурий 236 АRT-03 PQRS</t>
  </si>
  <si>
    <t xml:space="preserve">Нева 301 1SО</t>
  </si>
  <si>
    <t xml:space="preserve">Меркурий 234 ART2-00 (D)PR</t>
  </si>
  <si>
    <t xml:space="preserve">Нева 301 ТО</t>
  </si>
  <si>
    <t>5(10)</t>
  </si>
  <si>
    <t xml:space="preserve">снято с производства</t>
  </si>
  <si>
    <t xml:space="preserve">Меркурий 234 ART2-03 (D)PR</t>
  </si>
  <si>
    <r>
      <rPr>
        <sz val="10"/>
        <rFont val="Times New Roman"/>
      </rPr>
      <t xml:space="preserve">Нева 303 1SО </t>
    </r>
    <r>
      <rPr>
        <sz val="10"/>
        <color indexed="2"/>
        <rFont val="Times New Roman"/>
      </rPr>
      <t>5(60)</t>
    </r>
  </si>
  <si>
    <t xml:space="preserve">Mеркурий 234 ARTM2-00 (D)PBR.R</t>
  </si>
  <si>
    <r>
      <rPr>
        <sz val="10"/>
        <rFont val="Times New Roman"/>
      </rPr>
      <t xml:space="preserve">Нева 303 1SО </t>
    </r>
    <r>
      <rPr>
        <sz val="10"/>
        <color indexed="2"/>
        <rFont val="Times New Roman"/>
      </rPr>
      <t>5(100)</t>
    </r>
  </si>
  <si>
    <t xml:space="preserve">Mеркурий 234 ARTM2-03 (D)PBR.R</t>
  </si>
  <si>
    <t xml:space="preserve">Нева 306 1SО</t>
  </si>
  <si>
    <t xml:space="preserve">Меркурий 203.2Т GBO</t>
  </si>
  <si>
    <t xml:space="preserve">ЦЭ6803В 1 230В 5(60)А 3ф.4пр. М7 Р31</t>
  </si>
  <si>
    <t xml:space="preserve">Меркурий 204 ARTM(2)-02 (D)POB.G</t>
  </si>
  <si>
    <t xml:space="preserve">ЦЭ6803В 1 230В 5(60)А 3ф.4пр.М7 Р32</t>
  </si>
  <si>
    <t xml:space="preserve">Меркурий 204 ARTM(2)-02 (D)POBH.G</t>
  </si>
  <si>
    <t xml:space="preserve">Трехфазные многотарифные ПУ (приборы учета электроэнергии)</t>
  </si>
  <si>
    <t xml:space="preserve">Меркурий 204 ARTM(2)-02 (D)POBR.G</t>
  </si>
  <si>
    <t>КАСКАД-32-МТ-W31-A1-S-OQ2V3</t>
  </si>
  <si>
    <t xml:space="preserve">Меркурий 204 ARTM(2)-02 (D)POBHR.G</t>
  </si>
  <si>
    <t xml:space="preserve">КАСКАД-32-МТ-D33-A1-S-RS 485-OQ2V3</t>
  </si>
  <si>
    <t xml:space="preserve">Меркурий 204 ARTM(2)-02 (D)POB.G5</t>
  </si>
  <si>
    <t xml:space="preserve">Меркурий 230 ART-01 PQRSIN</t>
  </si>
  <si>
    <t xml:space="preserve">Меркурий 204 ARTM(2)-02 (D)POBH.G5</t>
  </si>
  <si>
    <t xml:space="preserve">Меркурий 230 ART-02 PQRSIN</t>
  </si>
  <si>
    <t xml:space="preserve">Меркурий 204 ARTM(2)-02 (D)POBR.G5</t>
  </si>
  <si>
    <t xml:space="preserve">Меркурий 230 ART-01 С(R)N</t>
  </si>
  <si>
    <t xml:space="preserve">Меркурий 204 ARTM(2)-02 (D)POBHR.G5</t>
  </si>
  <si>
    <t xml:space="preserve">Меркурий 230 ART-02 С(R)N</t>
  </si>
  <si>
    <t xml:space="preserve">Меркурий 234 ARTM-00 (D)PBR.G</t>
  </si>
  <si>
    <t xml:space="preserve">Меркурий 230 ART-03 С(R)N</t>
  </si>
  <si>
    <t xml:space="preserve">Меркурий 234 ARTM-01 (D)PBR.G</t>
  </si>
  <si>
    <t xml:space="preserve">Меркурий 230 ART-03 PQRSIDN</t>
  </si>
  <si>
    <t xml:space="preserve">Меркурий 234 ARTM-01 (D)POBR.G</t>
  </si>
  <si>
    <t xml:space="preserve">Меркурий 234 ART-02 PR</t>
  </si>
  <si>
    <t xml:space="preserve">Меркурий 234 ARTM-02 (D)PОBR.G</t>
  </si>
  <si>
    <t xml:space="preserve">Меркурий 234 ART-03 PR</t>
  </si>
  <si>
    <t xml:space="preserve">Меркурий 234 ARTM-02 (D)PBR.G</t>
  </si>
  <si>
    <t xml:space="preserve">Нева МТ 314 AR E4BSR25</t>
  </si>
  <si>
    <t xml:space="preserve">Меркурий 234 ARTM-03 (D)PBR.G</t>
  </si>
  <si>
    <t xml:space="preserve">Нева МТ 314 AR E4BSR26</t>
  </si>
  <si>
    <t xml:space="preserve">Меркурий 234 АRTM2-00 (D)PBR.G</t>
  </si>
  <si>
    <t xml:space="preserve">Нева МТ 314 AR E4BSR29</t>
  </si>
  <si>
    <t xml:space="preserve">Меркурий 234 АRTM2-03 (D)PBR.G</t>
  </si>
  <si>
    <t xml:space="preserve">Нева МТ 323 AR E4S25</t>
  </si>
  <si>
    <t xml:space="preserve">Нева МТ 324 A OS26</t>
  </si>
  <si>
    <t>-</t>
  </si>
  <si>
    <t xml:space="preserve">Нева МТ 324 AR E4BS26</t>
  </si>
  <si>
    <t>ЖКИ</t>
  </si>
  <si>
    <t>DIN-рейка</t>
  </si>
  <si>
    <t>да</t>
  </si>
  <si>
    <t xml:space="preserve">CE 301 R33 145-JAZ</t>
  </si>
  <si>
    <t>0,5S</t>
  </si>
  <si>
    <t>винт</t>
  </si>
  <si>
    <t xml:space="preserve">CE 301 R33 146-JAZ</t>
  </si>
  <si>
    <t xml:space="preserve">CE 301 S31 043-JAVZ</t>
  </si>
  <si>
    <t xml:space="preserve">Под заказ</t>
  </si>
  <si>
    <t xml:space="preserve">Меркурий 236 ART-01 PQRS</t>
  </si>
  <si>
    <t xml:space="preserve">Меркурий 206 N</t>
  </si>
  <si>
    <t xml:space="preserve">Меркурий 206 RN</t>
  </si>
  <si>
    <t xml:space="preserve">Меркурий 203.2Т GBO 5(60)A 230В</t>
  </si>
  <si>
    <t xml:space="preserve">Меркурий 234 ART2-00 (D) PR</t>
  </si>
  <si>
    <t xml:space="preserve">Меркурий 234 ART2-03 (D) PR</t>
  </si>
  <si>
    <t xml:space="preserve">Меркурий 234 ARTM-02 (D) PBR.G</t>
  </si>
  <si>
    <t xml:space="preserve">Меркурий 234 ARTM-02 (D) PBR.R</t>
  </si>
  <si>
    <t xml:space="preserve">Меркурий 234 ARTM-03 (D) PBR.G</t>
  </si>
  <si>
    <t>0,2S</t>
  </si>
  <si>
    <t xml:space="preserve">Меркурий 234 ARTM-03 (D) РBR.R</t>
  </si>
  <si>
    <t xml:space="preserve">Меркурий 234 ARTM2-00 (D) PBR.R</t>
  </si>
  <si>
    <t>+</t>
  </si>
  <si>
    <t xml:space="preserve">Меркурий 234 ARTM2-03 PBR.R</t>
  </si>
  <si>
    <t>1/2</t>
  </si>
  <si>
    <t>1,0/2,0</t>
  </si>
  <si>
    <t xml:space="preserve">Меркурий 206 PRNO</t>
  </si>
  <si>
    <r>
      <rPr>
        <sz val="10"/>
        <color indexed="2"/>
        <rFont val="Times New Roman"/>
      </rPr>
      <t>A</t>
    </r>
    <r>
      <rPr>
        <sz val="10"/>
        <rFont val="Times New Roman"/>
      </rPr>
      <t xml:space="preserve">1140-05-RAL-SW-4T 0,5S</t>
    </r>
  </si>
  <si>
    <t xml:space="preserve">57…220/ 100…380</t>
  </si>
  <si>
    <t xml:space="preserve">5(6), 5(10)</t>
  </si>
  <si>
    <t xml:space="preserve">A1140-05-RAL-SW-4П 0,5S</t>
  </si>
  <si>
    <t>220/380</t>
  </si>
  <si>
    <t xml:space="preserve">A1140-10-RAL-SW-4Т 1.0</t>
  </si>
  <si>
    <t xml:space="preserve">1(2), 5(10)</t>
  </si>
  <si>
    <t xml:space="preserve">A1140-10-RAL-SW-4П 1.0</t>
  </si>
  <si>
    <t xml:space="preserve">A1805RL-P4G-DW-4 0,5S</t>
  </si>
  <si>
    <t xml:space="preserve">57…230/ 100…400</t>
  </si>
  <si>
    <t xml:space="preserve"> 5(10)</t>
  </si>
  <si>
    <r>
      <rPr>
        <sz val="10"/>
        <color indexed="2"/>
        <rFont val="Times New Roman"/>
      </rPr>
      <t>A</t>
    </r>
    <r>
      <rPr>
        <sz val="10"/>
        <rFont val="Times New Roman"/>
      </rPr>
      <t xml:space="preserve">1805RAL-P4G-DW-4 0,5S</t>
    </r>
  </si>
  <si>
    <t xml:space="preserve">Стоимость повторного выезда специалистов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</si>
</sst>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0">
    <numFmt numFmtId="160" formatCode="_-* #,##0.00_р_._-;\-* #,##0.00_р_._-;_-* \-??_р_._-;_-@_-"/>
    <numFmt numFmtId="161" formatCode="_-* #,##0.00\ _₽_-;\-* #,##0.00\ _₽_-;_-* \-??\ _₽_-;_-@_-"/>
    <numFmt numFmtId="162" formatCode="_-* #,##0\ _₽_-;\-* #,##0\ _₽_-;_-* \-??\ _₽_-;_-@_-"/>
    <numFmt numFmtId="163" formatCode="&quot;ИСТИНА&quot;;&quot;ИСТИНА&quot;;&quot;ЛОЖЬ&quot;"/>
    <numFmt numFmtId="164" formatCode="#,##0.000"/>
    <numFmt numFmtId="165" formatCode="0.000"/>
    <numFmt numFmtId="166" formatCode="0.0000"/>
    <numFmt numFmtId="167" formatCode="#,##0.000_ ;\-#,##0.000\ "/>
    <numFmt numFmtId="168" formatCode="#,##0&quot;р.&quot;"/>
    <numFmt numFmtId="169" formatCode="#,##0.00_р_."/>
  </numFmts>
  <fonts count="34">
    <font>
      <sz val="11.000000"/>
      <color theme="1"/>
      <name val="Calibri"/>
    </font>
    <font>
      <sz val="10.000000"/>
      <name val="Arial"/>
    </font>
    <font>
      <u/>
      <sz val="11.000000"/>
      <color theme="10"/>
      <name val="Calibri"/>
    </font>
    <font>
      <sz val="11.000000"/>
      <name val="Calibri"/>
    </font>
    <font>
      <sz val="12.000000"/>
      <name val="Times New Roman"/>
    </font>
    <font>
      <sz val="14.000000"/>
      <color theme="1"/>
      <name val="Times New Roman"/>
    </font>
    <font>
      <sz val="11.000000"/>
      <color theme="1"/>
      <name val="Times New Roman"/>
    </font>
    <font>
      <b/>
      <sz val="11.000000"/>
      <name val="Times New Roman"/>
    </font>
    <font>
      <b/>
      <sz val="11.000000"/>
      <color theme="1"/>
      <name val="Times New Roman"/>
    </font>
    <font>
      <sz val="11.000000"/>
      <color theme="0"/>
      <name val="Calibri"/>
    </font>
    <font>
      <b/>
      <sz val="11.000000"/>
      <color theme="0"/>
      <name val="Times New Roman"/>
    </font>
    <font>
      <sz val="11.000000"/>
      <name val="Times New Roman"/>
    </font>
    <font>
      <sz val="11.000000"/>
      <color indexed="2"/>
      <name val="Calibri"/>
    </font>
    <font>
      <sz val="11.000000"/>
      <color theme="0"/>
      <name val="Times New Roman"/>
    </font>
    <font>
      <b/>
      <sz val="11.000000"/>
      <name val="Calibri"/>
    </font>
    <font>
      <sz val="10.000000"/>
      <color theme="1"/>
      <name val="Times New Roman"/>
    </font>
    <font>
      <b/>
      <sz val="11.000000"/>
      <color theme="1"/>
      <name val="Calibri"/>
    </font>
    <font>
      <b/>
      <sz val="11.000000"/>
      <color indexed="65"/>
      <name val="Times New Roman"/>
    </font>
    <font>
      <b/>
      <sz val="9.000000"/>
      <color theme="1"/>
      <name val="Times New Roman"/>
    </font>
    <font>
      <b/>
      <sz val="9.000000"/>
      <name val="Times New Roman"/>
    </font>
    <font>
      <sz val="9.000000"/>
      <name val="Times New Roman"/>
    </font>
    <font>
      <sz val="9.000000"/>
      <color theme="1"/>
      <name val="Times New Roman"/>
    </font>
    <font>
      <sz val="11.000000"/>
      <color indexed="2"/>
      <name val="Times New Roman"/>
    </font>
    <font>
      <sz val="9.000000"/>
      <color indexed="2"/>
      <name val="Times New Roman"/>
    </font>
    <font>
      <sz val="10.000000"/>
      <color indexed="2"/>
      <name val="Times New Roman"/>
    </font>
    <font>
      <b/>
      <sz val="9.000000"/>
      <color indexed="65"/>
      <name val="Times New Roman"/>
    </font>
    <font>
      <sz val="8.000000"/>
      <color theme="1"/>
      <name val="Times New Roman"/>
    </font>
    <font>
      <sz val="8.000000"/>
      <name val="Times New Roman"/>
    </font>
    <font>
      <sz val="12.000000"/>
      <color theme="1"/>
      <name val="Times New Roman"/>
    </font>
    <font>
      <sz val="11.000000"/>
      <color indexed="65"/>
      <name val="Times New Roman"/>
    </font>
    <font>
      <b/>
      <sz val="10.000000"/>
      <name val="Times New Roman"/>
    </font>
    <font>
      <sz val="10.000000"/>
      <name val="Times New Roman"/>
    </font>
    <font>
      <b/>
      <sz val="9.000000"/>
      <color indexed="2"/>
      <name val="Times New Roman"/>
    </font>
    <font>
      <sz val="9.000000"/>
      <name val="Calibri"/>
    </font>
  </fonts>
  <fills count="11">
    <fill>
      <patternFill patternType="none"/>
    </fill>
    <fill>
      <patternFill patternType="gray125"/>
    </fill>
    <fill>
      <patternFill patternType="solid">
        <fgColor indexed="64"/>
        <bgColor rgb="FF0D0D0D"/>
      </patternFill>
    </fill>
    <fill>
      <patternFill patternType="solid">
        <fgColor theme="0"/>
        <bgColor rgb="FFEDEDED"/>
      </patternFill>
    </fill>
    <fill>
      <patternFill patternType="solid">
        <fgColor theme="6" tint="0.79990000000000006"/>
        <bgColor rgb="FFDEEBF7"/>
      </patternFill>
    </fill>
    <fill>
      <patternFill patternType="solid">
        <fgColor theme="8" tint="0.79990000000000006"/>
        <bgColor rgb="FFEDEDED"/>
      </patternFill>
    </fill>
    <fill>
      <patternFill patternType="solid">
        <fgColor theme="9" tint="0.39989999999999998"/>
        <bgColor indexed="44"/>
      </patternFill>
    </fill>
    <fill>
      <patternFill patternType="solid">
        <fgColor theme="7" tint="0.79990000000000006"/>
        <bgColor rgb="FFEDEDED"/>
      </patternFill>
    </fill>
    <fill>
      <patternFill patternType="solid">
        <fgColor theme="1" tint="0.0499"/>
        <bgColor indexed="64"/>
      </patternFill>
    </fill>
    <fill>
      <patternFill patternType="solid">
        <fgColor indexed="5"/>
        <bgColor indexed="5"/>
      </patternFill>
    </fill>
    <fill>
      <patternFill patternType="solid">
        <fgColor indexed="2"/>
        <bgColor indexed="60"/>
      </patternFill>
    </fill>
  </fills>
  <borders count="25">
    <border>
      <left style="none"/>
      <right style="none"/>
      <top style="none"/>
      <bottom style="none"/>
      <diagonal style="none"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none"/>
      <right style="none"/>
      <top style="none"/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medium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none"/>
      <bottom style="none"/>
      <diagonal style="none"/>
    </border>
    <border>
      <left style="medium">
        <color theme="1"/>
      </left>
      <right style="medium">
        <color theme="1"/>
      </right>
      <top style="none"/>
      <bottom style="none"/>
      <diagonal style="none"/>
    </border>
    <border>
      <left style="medium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medium">
        <color theme="1"/>
      </left>
      <right style="medium">
        <color theme="1"/>
      </right>
      <top style="none"/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medium">
        <color theme="1"/>
      </right>
      <top style="none"/>
      <bottom style="medium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</borders>
  <cellStyleXfs count="13">
    <xf fontId="0" fillId="0" borderId="0" numFmtId="0" applyNumberFormat="1" applyFont="1" applyFill="1" applyBorder="1" applyProtection="1">
      <protection hidden="0" locked="1"/>
    </xf>
    <xf fontId="1" fillId="0" borderId="0" numFmtId="43" applyNumberFormat="1" applyFont="1" applyFill="1" applyBorder="0" applyProtection="0"/>
    <xf fontId="1" fillId="0" borderId="0" numFmtId="41" applyNumberFormat="1" applyFont="1" applyFill="1" applyBorder="0" applyProtection="0"/>
    <xf fontId="1" fillId="0" borderId="0" numFmtId="44" applyNumberFormat="1" applyFont="1" applyFill="1" applyBorder="0" applyProtection="0"/>
    <xf fontId="1" fillId="0" borderId="0" numFmtId="42" applyNumberFormat="1" applyFont="1" applyFill="1" applyBorder="0" applyProtection="0"/>
    <xf fontId="1" fillId="0" borderId="0" numFmtId="9" applyNumberFormat="1" applyFont="1" applyFill="1" applyBorder="0" applyProtection="0"/>
    <xf fontId="2" fillId="0" borderId="0" numFmtId="0" applyNumberFormat="1" applyFont="1" applyFill="1" applyBorder="0" applyProtection="0">
      <alignment vertical="top"/>
    </xf>
    <xf fontId="3" fillId="0" borderId="0" numFmtId="0" applyNumberFormat="1" applyFont="1" applyFill="1" applyBorder="1" applyProtection="1">
      <protection hidden="0" locked="1"/>
    </xf>
    <xf fontId="3" fillId="0" borderId="0" numFmtId="0" applyNumberFormat="1" applyFont="1" applyFill="1" applyBorder="1" applyProtection="1">
      <protection hidden="0" locked="1"/>
    </xf>
    <xf fontId="0" fillId="0" borderId="0" numFmtId="0" applyNumberFormat="1" applyFont="1" applyFill="1" applyBorder="1" applyProtection="1">
      <protection hidden="0" locked="1"/>
    </xf>
    <xf fontId="0" fillId="0" borderId="0" numFmtId="0" applyNumberFormat="1" applyFont="1" applyFill="1" applyBorder="1" applyProtection="1">
      <protection hidden="0" locked="1"/>
    </xf>
    <xf fontId="0" fillId="0" borderId="0" numFmtId="160" applyNumberFormat="1" applyFont="1" applyFill="1" applyBorder="0" applyProtection="0"/>
    <xf fontId="0" fillId="0" borderId="0" numFmtId="161" applyNumberFormat="1" applyFont="1" applyFill="1" applyBorder="0" applyProtection="0"/>
  </cellStyleXfs>
  <cellXfs count="265">
    <xf fontId="0" fillId="0" borderId="0" numFmtId="0" xfId="0" applyProtection="0">
      <protection hidden="0" locked="1"/>
    </xf>
    <xf fontId="3" fillId="0" borderId="0" numFmtId="0" xfId="0" applyFont="1" applyProtection="0">
      <protection hidden="0" locked="1"/>
    </xf>
    <xf fontId="0" fillId="0" borderId="0" numFmtId="2" xfId="0" applyNumberFormat="1" applyProtection="0">
      <protection hidden="0" locked="1"/>
    </xf>
    <xf fontId="4" fillId="0" borderId="0" numFmtId="0" xfId="7" applyFont="1" applyAlignment="1" applyProtection="0">
      <alignment horizontal="right"/>
      <protection hidden="0" locked="1"/>
    </xf>
    <xf fontId="0" fillId="0" borderId="0" numFmtId="2" xfId="0" applyNumberFormat="1" applyAlignment="1" applyProtection="0">
      <alignment horizontal="center"/>
      <protection hidden="0" locked="1"/>
    </xf>
    <xf fontId="5" fillId="0" borderId="0" numFmtId="0" xfId="0" applyFont="1" applyAlignment="1" applyProtection="0">
      <alignment horizontal="center"/>
      <protection hidden="0" locked="1"/>
    </xf>
    <xf fontId="6" fillId="0" borderId="0" numFmtId="0" xfId="0" applyFont="1" applyAlignment="1" applyProtection="0">
      <alignment horizontal="center"/>
      <protection hidden="0" locked="1"/>
    </xf>
    <xf fontId="7" fillId="0" borderId="1" numFmtId="0" xfId="0" applyFont="1" applyBorder="1" applyAlignment="1" applyProtection="0">
      <alignment horizontal="center" vertical="center" wrapText="1"/>
      <protection hidden="0" locked="1"/>
    </xf>
    <xf fontId="8" fillId="0" borderId="1" numFmtId="0" xfId="0" applyFont="1" applyBorder="1" applyAlignment="1" applyProtection="0">
      <alignment horizontal="center" vertical="center" wrapText="1"/>
      <protection hidden="0" locked="1"/>
    </xf>
    <xf fontId="9" fillId="0" borderId="0" numFmtId="0" xfId="0" applyFont="1" applyProtection="0">
      <protection hidden="0" locked="1"/>
    </xf>
    <xf fontId="10" fillId="2" borderId="1" numFmtId="0" xfId="0" applyFont="1" applyFill="1" applyBorder="1" applyAlignment="1" applyProtection="0">
      <alignment vertical="center" wrapText="1"/>
      <protection hidden="0" locked="1"/>
    </xf>
    <xf fontId="10" fillId="2" borderId="1" numFmtId="0" xfId="0" applyFont="1" applyFill="1" applyBorder="1" applyAlignment="1" applyProtection="0">
      <alignment horizontal="center" vertical="center" wrapText="1"/>
      <protection hidden="0" locked="1"/>
    </xf>
    <xf fontId="9" fillId="2" borderId="1" numFmtId="4" xfId="0" applyNumberFormat="1" applyFont="1" applyFill="1" applyBorder="1" applyProtection="0">
      <protection hidden="0" locked="1"/>
    </xf>
    <xf fontId="11" fillId="0" borderId="1" numFmtId="0" xfId="0" applyFont="1" applyBorder="1" applyAlignment="1" applyProtection="0">
      <alignment vertical="center" wrapText="1"/>
      <protection hidden="0" locked="1"/>
    </xf>
    <xf fontId="6" fillId="0" borderId="1" numFmtId="0" xfId="0" applyFont="1" applyBorder="1" applyAlignment="1" applyProtection="0">
      <alignment horizontal="center" vertical="center"/>
      <protection hidden="0" locked="1"/>
    </xf>
    <xf fontId="0" fillId="0" borderId="1" numFmtId="4" xfId="0" applyNumberFormat="1" applyBorder="1" applyAlignment="1" applyProtection="0">
      <alignment horizontal="center" vertical="center"/>
      <protection hidden="0" locked="1"/>
    </xf>
    <xf fontId="12" fillId="0" borderId="0" numFmtId="10" xfId="0" applyNumberFormat="1" applyFont="1" applyProtection="0">
      <protection hidden="0" locked="1"/>
    </xf>
    <xf fontId="11" fillId="3" borderId="1" numFmtId="0" xfId="0" applyFont="1" applyFill="1" applyBorder="1" applyAlignment="1" applyProtection="0">
      <alignment vertical="center" wrapText="1"/>
      <protection hidden="0" locked="1"/>
    </xf>
    <xf fontId="6" fillId="3" borderId="1" numFmtId="0" xfId="0" applyFont="1" applyFill="1" applyBorder="1" applyAlignment="1" applyProtection="0">
      <alignment horizontal="center" vertical="center"/>
      <protection hidden="0" locked="1"/>
    </xf>
    <xf fontId="11" fillId="0" borderId="1" numFmtId="0" xfId="0" applyFont="1" applyBorder="1" applyAlignment="1" applyProtection="0">
      <alignment horizontal="center" vertical="center"/>
      <protection hidden="0" locked="1"/>
    </xf>
    <xf fontId="7" fillId="2" borderId="1" numFmtId="0" xfId="0" applyFont="1" applyFill="1" applyBorder="1" applyAlignment="1" applyProtection="0">
      <alignment vertical="center" wrapText="1"/>
      <protection hidden="0" locked="1"/>
    </xf>
    <xf fontId="13" fillId="2" borderId="1" numFmtId="0" xfId="0" applyFont="1" applyFill="1" applyBorder="1" applyAlignment="1" applyProtection="0">
      <alignment horizontal="center" vertical="center"/>
      <protection hidden="0" locked="1"/>
    </xf>
    <xf fontId="9" fillId="2" borderId="1" numFmtId="4" xfId="0" applyNumberFormat="1" applyFont="1" applyFill="1" applyBorder="1" applyAlignment="1" applyProtection="0">
      <alignment horizontal="center" vertical="center"/>
      <protection hidden="0" locked="1"/>
    </xf>
    <xf fontId="11" fillId="0" borderId="2" numFmtId="0" xfId="0" applyFont="1" applyBorder="1" applyAlignment="1" applyProtection="0">
      <alignment vertical="center" wrapText="1"/>
      <protection hidden="0" locked="1"/>
    </xf>
    <xf fontId="0" fillId="0" borderId="0" numFmtId="0" xfId="0" applyAlignment="1" applyProtection="0">
      <alignment vertical="top"/>
      <protection hidden="0" locked="1"/>
    </xf>
    <xf fontId="0" fillId="0" borderId="0" numFmtId="10" xfId="0" applyNumberFormat="1" applyProtection="0">
      <protection hidden="0" locked="1"/>
    </xf>
    <xf fontId="12" fillId="0" borderId="0" numFmtId="0" xfId="0" applyFont="1" applyProtection="0">
      <protection hidden="0" locked="1"/>
    </xf>
    <xf fontId="0" fillId="4" borderId="0" numFmtId="0" xfId="0" applyFill="1" applyAlignment="1" applyProtection="0">
      <alignment horizontal="center"/>
      <protection hidden="0" locked="1"/>
    </xf>
    <xf fontId="0" fillId="5" borderId="0" numFmtId="0" xfId="0" applyFill="1" applyProtection="0">
      <protection hidden="0" locked="1"/>
    </xf>
    <xf fontId="0" fillId="5" borderId="3" numFmtId="2" xfId="0" applyNumberFormat="1" applyFill="1" applyBorder="1" applyAlignment="1" applyProtection="0">
      <alignment horizontal="center" wrapText="1"/>
      <protection hidden="0" locked="1"/>
    </xf>
    <xf fontId="8" fillId="4" borderId="4" numFmtId="0" xfId="0" applyFont="1" applyFill="1" applyBorder="1" applyAlignment="1" applyProtection="0">
      <alignment horizontal="center" vertical="center"/>
      <protection hidden="0" locked="1"/>
    </xf>
    <xf fontId="8" fillId="4" borderId="5" numFmtId="0" xfId="0" applyFont="1" applyFill="1" applyBorder="1" applyAlignment="1" applyProtection="0">
      <alignment horizontal="center" vertical="center"/>
      <protection hidden="0" locked="1"/>
    </xf>
    <xf fontId="6" fillId="4" borderId="6" numFmtId="0" xfId="0" applyFont="1" applyFill="1" applyBorder="1" applyAlignment="1" applyProtection="0">
      <alignment horizontal="center" vertical="center" wrapText="1"/>
      <protection hidden="0" locked="1"/>
    </xf>
    <xf fontId="6" fillId="4" borderId="6" numFmtId="0" xfId="0" applyFont="1" applyFill="1" applyBorder="1" applyAlignment="1" applyProtection="0">
      <alignment horizontal="center" vertical="center"/>
      <protection hidden="0" locked="1"/>
    </xf>
    <xf fontId="6" fillId="4" borderId="7" numFmtId="4" xfId="0" applyNumberFormat="1" applyFont="1" applyFill="1" applyBorder="1" applyAlignment="1" applyProtection="0">
      <alignment horizontal="center" vertical="center" wrapText="1"/>
      <protection hidden="0" locked="1"/>
    </xf>
    <xf fontId="14" fillId="4" borderId="7" numFmtId="2" xfId="0" applyNumberFormat="1" applyFont="1" applyFill="1" applyBorder="1" applyAlignment="1" applyProtection="0">
      <alignment horizontal="center" vertical="center" wrapText="1"/>
      <protection hidden="0" locked="1"/>
    </xf>
    <xf fontId="7" fillId="0" borderId="8" numFmtId="0" xfId="9" applyFont="1" applyBorder="1" applyAlignment="1" applyProtection="0">
      <alignment vertical="center" wrapText="1"/>
      <protection hidden="0" locked="1"/>
    </xf>
    <xf fontId="7" fillId="0" borderId="9" numFmtId="0" xfId="0" applyFont="1" applyBorder="1" applyAlignment="1" applyProtection="0">
      <alignment vertical="center" wrapText="1"/>
      <protection hidden="0" locked="1"/>
    </xf>
    <xf fontId="7" fillId="6" borderId="9" numFmtId="0" xfId="0" applyFont="1" applyFill="1" applyBorder="1" applyAlignment="1" applyProtection="0">
      <alignment vertical="center" wrapText="1"/>
      <protection hidden="0" locked="1"/>
    </xf>
    <xf fontId="7" fillId="4" borderId="1" numFmtId="0" xfId="0" applyFont="1" applyFill="1" applyBorder="1" applyAlignment="1" applyProtection="0">
      <alignment horizontal="center" vertical="center" wrapText="1"/>
      <protection hidden="0" locked="1"/>
    </xf>
    <xf fontId="11" fillId="4" borderId="1" numFmtId="0" xfId="0" applyFont="1" applyFill="1" applyBorder="1" applyAlignment="1" applyProtection="0">
      <alignment horizontal="center" vertical="center" wrapText="1"/>
      <protection hidden="0" locked="1"/>
    </xf>
    <xf fontId="11" fillId="4" borderId="1" numFmtId="0" xfId="0" applyFont="1" applyFill="1" applyBorder="1" applyAlignment="1" applyProtection="0">
      <alignment horizontal="center" vertical="center"/>
      <protection hidden="0" locked="1"/>
    </xf>
    <xf fontId="15" fillId="0" borderId="0" numFmtId="0" xfId="0" applyFont="1" applyAlignment="1" applyProtection="0">
      <alignment vertical="center" wrapText="1"/>
      <protection hidden="0" locked="1"/>
    </xf>
    <xf fontId="7" fillId="7" borderId="1" numFmtId="0" xfId="0" applyFont="1" applyFill="1" applyBorder="1" applyAlignment="1" applyProtection="0">
      <alignment horizontal="center" vertical="center" wrapText="1"/>
      <protection hidden="0" locked="1"/>
    </xf>
    <xf fontId="7" fillId="7" borderId="10" numFmtId="0" xfId="0" applyFont="1" applyFill="1" applyBorder="1" applyAlignment="1" applyProtection="0">
      <alignment horizontal="center" vertical="center" wrapText="1"/>
      <protection hidden="0" locked="1"/>
    </xf>
    <xf fontId="7" fillId="7" borderId="7" numFmtId="0" xfId="0" applyFont="1" applyFill="1" applyBorder="1" applyAlignment="1" applyProtection="0">
      <alignment horizontal="center" vertical="center" wrapText="1"/>
      <protection hidden="0" locked="1"/>
    </xf>
    <xf fontId="14" fillId="0" borderId="7" numFmtId="2" xfId="0" applyNumberFormat="1" applyFont="1" applyBorder="1" applyAlignment="1" applyProtection="0">
      <alignment horizontal="center" vertical="center" wrapText="1"/>
      <protection hidden="0" locked="1"/>
    </xf>
    <xf fontId="16" fillId="5" borderId="7" numFmtId="0" xfId="0" applyFont="1" applyFill="1" applyBorder="1" applyAlignment="1" applyProtection="0">
      <alignment horizontal="center" vertical="center" wrapText="1"/>
      <protection hidden="0" locked="1"/>
    </xf>
    <xf fontId="14" fillId="5" borderId="7" numFmtId="2" xfId="0" applyNumberFormat="1" applyFont="1" applyFill="1" applyBorder="1" applyAlignment="1" applyProtection="0">
      <alignment horizontal="center" vertical="center" wrapText="1"/>
      <protection hidden="0" locked="1"/>
    </xf>
    <xf fontId="8" fillId="4" borderId="11" numFmtId="0" xfId="0" applyFont="1" applyFill="1" applyBorder="1" applyAlignment="1" applyProtection="0">
      <alignment horizontal="center" vertical="center"/>
      <protection hidden="0" locked="1"/>
    </xf>
    <xf fontId="7" fillId="0" borderId="12" numFmtId="0" xfId="9" applyFont="1" applyBorder="1" applyAlignment="1" applyProtection="0">
      <alignment vertical="center" wrapText="1"/>
      <protection hidden="0" locked="1"/>
    </xf>
    <xf fontId="7" fillId="0" borderId="13" numFmtId="0" xfId="0" applyFont="1" applyBorder="1" applyAlignment="1" applyProtection="0">
      <alignment vertical="center" wrapText="1"/>
      <protection hidden="0" locked="1"/>
    </xf>
    <xf fontId="7" fillId="6" borderId="13" numFmtId="0" xfId="0" applyFont="1" applyFill="1" applyBorder="1" applyAlignment="1" applyProtection="0">
      <alignment vertical="center" wrapText="1"/>
      <protection hidden="0" locked="1"/>
    </xf>
    <xf fontId="7" fillId="0" borderId="14" numFmtId="0" xfId="9" applyFont="1" applyBorder="1" applyAlignment="1" applyProtection="0">
      <alignment vertical="center" wrapText="1"/>
      <protection hidden="0" locked="1"/>
    </xf>
    <xf fontId="7" fillId="0" borderId="15" numFmtId="0" xfId="0" applyFont="1" applyBorder="1" applyAlignment="1" applyProtection="0">
      <alignment vertical="center" wrapText="1"/>
      <protection hidden="0" locked="1"/>
    </xf>
    <xf fontId="7" fillId="6" borderId="15" numFmtId="0" xfId="0" applyFont="1" applyFill="1" applyBorder="1" applyAlignment="1" applyProtection="0">
      <alignment vertical="center" wrapText="1"/>
      <protection hidden="0" locked="1"/>
    </xf>
    <xf fontId="0" fillId="0" borderId="0" numFmtId="0" xfId="0" applyAlignment="1" applyProtection="0">
      <alignment horizontal="center" vertical="center"/>
      <protection hidden="0" locked="1"/>
    </xf>
    <xf fontId="17" fillId="2" borderId="10" numFmtId="0" xfId="0" applyFont="1" applyFill="1" applyBorder="1" applyAlignment="1" applyProtection="0">
      <alignment vertical="center" wrapText="1"/>
      <protection hidden="0" locked="1"/>
    </xf>
    <xf fontId="17" fillId="2" borderId="11" numFmtId="0" xfId="0" applyFont="1" applyFill="1" applyBorder="1" applyAlignment="1" applyProtection="0">
      <alignment vertical="center" wrapText="1"/>
      <protection hidden="0" locked="1"/>
    </xf>
    <xf fontId="18" fillId="2" borderId="7" numFmtId="0" xfId="0" applyFont="1" applyFill="1" applyBorder="1" applyAlignment="1" applyProtection="0">
      <alignment horizontal="center" vertical="center" wrapText="1"/>
      <protection hidden="0" locked="1"/>
    </xf>
    <xf fontId="11" fillId="2" borderId="16" numFmtId="4" xfId="0" applyNumberFormat="1" applyFont="1" applyFill="1" applyBorder="1" applyAlignment="1" applyProtection="0">
      <alignment vertical="center"/>
      <protection hidden="0" locked="1"/>
    </xf>
    <xf fontId="0" fillId="2" borderId="17" numFmtId="2" xfId="0" applyNumberFormat="1" applyFill="1" applyBorder="1" applyAlignment="1" applyProtection="0">
      <alignment horizontal="center" vertical="center"/>
      <protection hidden="0" locked="1"/>
    </xf>
    <xf fontId="17" fillId="2" borderId="10" numFmtId="0" xfId="7" applyFont="1" applyFill="1" applyBorder="1" applyAlignment="1" applyProtection="0">
      <alignment vertical="center" wrapText="1"/>
      <protection hidden="0" locked="1"/>
    </xf>
    <xf fontId="19" fillId="2" borderId="7" numFmtId="0" xfId="9" applyFont="1" applyFill="1" applyBorder="1" applyAlignment="1" applyProtection="0">
      <alignment horizontal="center" vertical="center"/>
      <protection hidden="0" locked="1"/>
    </xf>
    <xf fontId="7" fillId="2" borderId="7" numFmtId="0" xfId="7" applyFont="1" applyFill="1" applyBorder="1" applyAlignment="1" applyProtection="0">
      <alignment horizontal="center" vertical="center"/>
      <protection hidden="0" locked="1"/>
    </xf>
    <xf fontId="7" fillId="2" borderId="16" numFmtId="0" xfId="7" applyFont="1" applyFill="1" applyBorder="1" applyAlignment="1" applyProtection="0">
      <alignment horizontal="center" vertical="center"/>
      <protection hidden="0" locked="1"/>
    </xf>
    <xf fontId="17" fillId="2" borderId="15" numFmtId="0" xfId="0" applyFont="1" applyFill="1" applyBorder="1" applyAlignment="1" applyProtection="0">
      <alignment vertical="center" wrapText="1"/>
      <protection hidden="0" locked="1"/>
    </xf>
    <xf fontId="19" fillId="2" borderId="18" numFmtId="0" xfId="0" applyFont="1" applyFill="1" applyBorder="1" applyAlignment="1" applyProtection="0">
      <alignment horizontal="center" vertical="center" wrapText="1"/>
      <protection hidden="0" locked="1"/>
    </xf>
    <xf fontId="11" fillId="2" borderId="18" numFmtId="0" xfId="0" applyFont="1" applyFill="1" applyBorder="1" applyAlignment="1" applyProtection="0">
      <alignment vertical="center"/>
      <protection hidden="0" locked="1"/>
    </xf>
    <xf fontId="17" fillId="2" borderId="7" numFmtId="0" xfId="0" applyFont="1" applyFill="1" applyBorder="1" applyAlignment="1" applyProtection="0">
      <alignment vertical="center" wrapText="1"/>
      <protection hidden="0" locked="1"/>
    </xf>
    <xf fontId="0" fillId="2" borderId="7" numFmtId="2" xfId="0" applyNumberFormat="1" applyFill="1" applyBorder="1" applyProtection="0">
      <protection hidden="0" locked="1"/>
    </xf>
    <xf fontId="0" fillId="8" borderId="0" numFmtId="0" xfId="0" applyFill="1" applyProtection="0">
      <protection hidden="0" locked="1"/>
    </xf>
    <xf fontId="0" fillId="0" borderId="0" numFmtId="0" xfId="0" applyProtection="0">
      <protection hidden="0" locked="1"/>
    </xf>
    <xf fontId="0" fillId="2" borderId="7" numFmtId="0" xfId="0" applyFill="1" applyBorder="1" applyProtection="0">
      <protection hidden="0" locked="1"/>
    </xf>
    <xf fontId="11" fillId="0" borderId="7" numFmtId="0" xfId="9" applyFont="1" applyBorder="1" applyAlignment="1" applyProtection="0">
      <alignment vertical="center" wrapText="1"/>
      <protection hidden="0" locked="1"/>
    </xf>
    <xf fontId="20" fillId="0" borderId="7" numFmtId="0" xfId="9" applyFont="1" applyBorder="1" applyAlignment="1" applyProtection="0">
      <alignment horizontal="center" vertical="center"/>
      <protection hidden="0" locked="1"/>
    </xf>
    <xf fontId="11" fillId="0" borderId="7" numFmtId="0" xfId="9" applyFont="1" applyBorder="1" applyAlignment="1" applyProtection="1">
      <alignment horizontal="center" vertical="center"/>
      <protection hidden="0" locked="1"/>
    </xf>
    <xf fontId="11" fillId="0" borderId="7" numFmtId="4" xfId="0" applyNumberFormat="1" applyFont="1" applyBorder="1" applyAlignment="1" applyProtection="0">
      <alignment horizontal="center" vertical="center"/>
      <protection hidden="0" locked="1"/>
    </xf>
    <xf fontId="0" fillId="0" borderId="7" numFmtId="2" xfId="0" applyNumberFormat="1" applyBorder="1" applyAlignment="1" applyProtection="0">
      <alignment horizontal="center" vertical="center"/>
      <protection hidden="0" locked="1"/>
    </xf>
    <xf fontId="11" fillId="0" borderId="10" numFmtId="0" xfId="9" applyFont="1" applyBorder="1" applyAlignment="1" applyProtection="0">
      <alignment vertical="center" wrapText="1"/>
      <protection hidden="0" locked="1"/>
    </xf>
    <xf fontId="11" fillId="0" borderId="16" numFmtId="162" xfId="11" applyNumberFormat="1" applyFont="1" applyBorder="1" applyAlignment="1" applyProtection="1">
      <alignment horizontal="center" vertical="center"/>
      <protection hidden="0" locked="1"/>
    </xf>
    <xf fontId="0" fillId="0" borderId="0" numFmtId="161" xfId="0" applyNumberFormat="1" applyProtection="0">
      <protection hidden="0" locked="1"/>
    </xf>
    <xf fontId="11" fillId="0" borderId="15" numFmtId="0" xfId="0" applyFont="1" applyBorder="1" applyAlignment="1" applyProtection="0">
      <alignment vertical="center" wrapText="1"/>
      <protection hidden="0" locked="1"/>
    </xf>
    <xf fontId="21" fillId="0" borderId="18" numFmtId="0" xfId="0" applyFont="1" applyBorder="1" applyAlignment="1" applyProtection="0">
      <alignment horizontal="center" vertical="center"/>
      <protection hidden="0" locked="1"/>
    </xf>
    <xf fontId="6" fillId="0" borderId="18" numFmtId="0" xfId="0" applyFont="1" applyBorder="1" applyAlignment="1" applyProtection="0">
      <alignment horizontal="center" vertical="center"/>
      <protection hidden="0" locked="1"/>
    </xf>
    <xf fontId="11" fillId="0" borderId="18" numFmtId="0" xfId="0" applyFont="1" applyBorder="1" applyAlignment="1" applyProtection="0">
      <alignment horizontal="center" vertical="center"/>
      <protection hidden="0" locked="1"/>
    </xf>
    <xf fontId="15" fillId="0" borderId="0" numFmtId="163" xfId="0" applyNumberFormat="1" applyFont="1" applyAlignment="1" applyProtection="0">
      <alignment vertical="center" wrapText="1"/>
      <protection hidden="0" locked="1"/>
    </xf>
    <xf fontId="0" fillId="0" borderId="0" numFmtId="4" xfId="0" applyNumberFormat="1" applyProtection="0">
      <protection hidden="0" locked="1"/>
    </xf>
    <xf fontId="20" fillId="0" borderId="7" numFmtId="0" xfId="9" applyFont="1" applyBorder="1" applyAlignment="1" applyProtection="1">
      <alignment horizontal="center" vertical="center"/>
      <protection hidden="0" locked="1"/>
    </xf>
    <xf fontId="6" fillId="0" borderId="7" numFmtId="4" xfId="0" applyNumberFormat="1" applyFont="1" applyBorder="1" applyAlignment="1" applyProtection="0">
      <alignment vertical="center"/>
      <protection hidden="0" locked="1"/>
    </xf>
    <xf fontId="0" fillId="0" borderId="0" numFmtId="163" xfId="0" applyNumberFormat="1" applyProtection="0">
      <protection hidden="0" locked="1"/>
    </xf>
    <xf fontId="0" fillId="0" borderId="0" numFmtId="164" xfId="0" applyNumberFormat="1" applyProtection="0">
      <protection hidden="0" locked="1"/>
    </xf>
    <xf fontId="0" fillId="0" borderId="7" numFmtId="165" xfId="0" applyNumberFormat="1" applyBorder="1" applyAlignment="1" applyProtection="0">
      <alignment horizontal="center" vertical="center"/>
      <protection hidden="0" locked="1"/>
    </xf>
    <xf fontId="0" fillId="0" borderId="7" numFmtId="2" xfId="0" applyNumberFormat="1" applyBorder="1" applyProtection="0">
      <protection hidden="0" locked="1"/>
    </xf>
    <xf fontId="0" fillId="0" borderId="7" numFmtId="166" xfId="0" applyNumberFormat="1" applyBorder="1" applyProtection="0">
      <protection hidden="0" locked="1"/>
    </xf>
    <xf fontId="0" fillId="0" borderId="0" numFmtId="165" xfId="0" applyNumberFormat="1" applyProtection="0">
      <protection hidden="0" locked="1"/>
    </xf>
    <xf fontId="21" fillId="2" borderId="7" numFmtId="0" xfId="0" applyFont="1" applyFill="1" applyBorder="1" applyAlignment="1" applyProtection="0">
      <alignment horizontal="center" vertical="center" wrapText="1"/>
      <protection hidden="0" locked="1"/>
    </xf>
    <xf fontId="11" fillId="2" borderId="7" numFmtId="4" xfId="0" applyNumberFormat="1" applyFont="1" applyFill="1" applyBorder="1" applyAlignment="1" applyProtection="0">
      <alignment horizontal="center" vertical="center"/>
      <protection hidden="0" locked="1"/>
    </xf>
    <xf fontId="0" fillId="2" borderId="7" numFmtId="2" xfId="0" applyNumberFormat="1" applyFill="1" applyBorder="1" applyAlignment="1" applyProtection="0">
      <alignment horizontal="center" vertical="center"/>
      <protection hidden="0" locked="1"/>
    </xf>
    <xf fontId="11" fillId="2" borderId="7" numFmtId="0" xfId="9" applyFont="1" applyFill="1" applyBorder="1" applyAlignment="1" applyProtection="1">
      <alignment horizontal="center" vertical="center"/>
      <protection hidden="0" locked="1"/>
    </xf>
    <xf fontId="11" fillId="2" borderId="16" numFmtId="162" xfId="11" applyNumberFormat="1" applyFont="1" applyFill="1" applyBorder="1" applyAlignment="1" applyProtection="1">
      <alignment horizontal="center" vertical="center"/>
      <protection hidden="0" locked="1"/>
    </xf>
    <xf fontId="20" fillId="2" borderId="18" numFmtId="0" xfId="0" applyFont="1" applyFill="1" applyBorder="1" applyAlignment="1" applyProtection="0">
      <alignment horizontal="center" vertical="center" wrapText="1"/>
      <protection hidden="0" locked="1"/>
    </xf>
    <xf fontId="11" fillId="2" borderId="18" numFmtId="0" xfId="0" applyFont="1" applyFill="1" applyBorder="1" applyAlignment="1" applyProtection="0">
      <alignment horizontal="center" vertical="center"/>
      <protection hidden="0" locked="1"/>
    </xf>
    <xf fontId="6" fillId="2" borderId="7" numFmtId="4" xfId="0" applyNumberFormat="1" applyFont="1" applyFill="1" applyBorder="1" applyAlignment="1" applyProtection="0">
      <alignment vertical="center"/>
      <protection hidden="0" locked="1"/>
    </xf>
    <xf fontId="0" fillId="8" borderId="7" numFmtId="2" xfId="0" applyNumberFormat="1" applyFill="1" applyBorder="1" applyAlignment="1" applyProtection="0">
      <alignment horizontal="center" vertical="center"/>
      <protection hidden="0" locked="1"/>
    </xf>
    <xf fontId="0" fillId="0" borderId="7" numFmtId="165" xfId="0" applyNumberFormat="1" applyBorder="1" applyProtection="0">
      <protection hidden="0" locked="1"/>
    </xf>
    <xf fontId="11" fillId="0" borderId="18" numFmtId="4" xfId="0" applyNumberFormat="1" applyFont="1" applyBorder="1" applyAlignment="1" applyProtection="0">
      <alignment horizontal="center" vertical="center"/>
      <protection hidden="0" locked="1"/>
    </xf>
    <xf fontId="3" fillId="2" borderId="7" numFmtId="2" xfId="0" applyNumberFormat="1" applyFont="1" applyFill="1" applyBorder="1" applyAlignment="1" applyProtection="0">
      <alignment horizontal="center" vertical="center"/>
      <protection hidden="0" locked="1"/>
    </xf>
    <xf fontId="6" fillId="0" borderId="7" numFmtId="0" xfId="0" applyFont="1" applyBorder="1" applyAlignment="1" applyProtection="0">
      <alignment vertical="center" wrapText="1"/>
      <protection hidden="0" locked="1"/>
    </xf>
    <xf fontId="21" fillId="0" borderId="7" numFmtId="0" xfId="0" applyFont="1" applyBorder="1" applyAlignment="1" applyProtection="0">
      <alignment horizontal="center" vertical="center" wrapText="1"/>
      <protection hidden="0" locked="1"/>
    </xf>
    <xf fontId="11" fillId="9" borderId="10" numFmtId="0" xfId="9" applyFont="1" applyFill="1" applyBorder="1" applyAlignment="1" applyProtection="0">
      <alignment vertical="center" wrapText="1"/>
      <protection hidden="0" locked="1"/>
    </xf>
    <xf fontId="20" fillId="9" borderId="7" numFmtId="0" xfId="9" applyFont="1" applyFill="1" applyBorder="1" applyAlignment="1" applyProtection="0">
      <alignment horizontal="center" vertical="center"/>
      <protection hidden="0" locked="1"/>
    </xf>
    <xf fontId="11" fillId="9" borderId="7" numFmtId="0" xfId="9" applyFont="1" applyFill="1" applyBorder="1" applyAlignment="1" applyProtection="1">
      <alignment horizontal="center" vertical="center"/>
      <protection hidden="0" locked="1"/>
    </xf>
    <xf fontId="11" fillId="9" borderId="16" numFmtId="162" xfId="11" applyNumberFormat="1" applyFont="1" applyFill="1" applyBorder="1" applyAlignment="1" applyProtection="1">
      <alignment horizontal="center" vertical="center"/>
      <protection hidden="0" locked="1"/>
    </xf>
    <xf fontId="20" fillId="0" borderId="18" numFmtId="0" xfId="0" applyFont="1" applyBorder="1" applyAlignment="1" applyProtection="0">
      <alignment horizontal="center" vertical="center" wrapText="1"/>
      <protection hidden="0" locked="1"/>
    </xf>
    <xf fontId="6" fillId="0" borderId="10" numFmtId="0" xfId="0" applyFont="1" applyBorder="1" applyAlignment="1" applyProtection="0">
      <alignment vertical="center" wrapText="1"/>
      <protection hidden="0" locked="1"/>
    </xf>
    <xf fontId="22" fillId="0" borderId="7" numFmtId="0" xfId="9" applyFont="1" applyBorder="1" applyAlignment="1" applyProtection="0">
      <alignment vertical="center" wrapText="1"/>
      <protection hidden="0" locked="1"/>
    </xf>
    <xf fontId="23" fillId="0" borderId="7" numFmtId="0" xfId="9" applyFont="1" applyBorder="1" applyAlignment="1" applyProtection="0">
      <alignment horizontal="center" vertical="center"/>
      <protection hidden="0" locked="1"/>
    </xf>
    <xf fontId="22" fillId="0" borderId="7" numFmtId="0" xfId="9" applyFont="1" applyBorder="1" applyAlignment="1" applyProtection="1">
      <alignment horizontal="center" vertical="center"/>
      <protection hidden="0" locked="1"/>
    </xf>
    <xf fontId="22" fillId="0" borderId="7" numFmtId="4" xfId="0" applyNumberFormat="1" applyFont="1" applyBorder="1" applyAlignment="1" applyProtection="0">
      <alignment horizontal="center" vertical="center"/>
      <protection hidden="0" locked="1"/>
    </xf>
    <xf fontId="12" fillId="0" borderId="7" numFmtId="2" xfId="0" applyNumberFormat="1" applyFont="1" applyBorder="1" applyAlignment="1" applyProtection="0">
      <alignment horizontal="center" vertical="center"/>
      <protection hidden="0" locked="1"/>
    </xf>
    <xf fontId="22" fillId="0" borderId="10" numFmtId="0" xfId="9" applyFont="1" applyBorder="1" applyAlignment="1" applyProtection="0">
      <alignment vertical="center" wrapText="1"/>
      <protection hidden="0" locked="1"/>
    </xf>
    <xf fontId="22" fillId="0" borderId="16" numFmtId="162" xfId="11" applyNumberFormat="1" applyFont="1" applyBorder="1" applyAlignment="1" applyProtection="1">
      <alignment horizontal="center" vertical="center"/>
      <protection hidden="0" locked="1"/>
    </xf>
    <xf fontId="12" fillId="0" borderId="0" numFmtId="161" xfId="0" applyNumberFormat="1" applyFont="1" applyProtection="0">
      <protection hidden="0" locked="1"/>
    </xf>
    <xf fontId="22" fillId="0" borderId="15" numFmtId="0" xfId="0" applyFont="1" applyBorder="1" applyAlignment="1" applyProtection="0">
      <alignment vertical="center" wrapText="1"/>
      <protection hidden="0" locked="1"/>
    </xf>
    <xf fontId="23" fillId="0" borderId="18" numFmtId="0" xfId="0" applyFont="1" applyBorder="1" applyAlignment="1" applyProtection="0">
      <alignment horizontal="center" vertical="center"/>
      <protection hidden="0" locked="1"/>
    </xf>
    <xf fontId="22" fillId="0" borderId="18" numFmtId="0" xfId="0" applyFont="1" applyBorder="1" applyAlignment="1" applyProtection="0">
      <alignment horizontal="center" vertical="center"/>
      <protection hidden="0" locked="1"/>
    </xf>
    <xf fontId="22" fillId="0" borderId="18" numFmtId="4" xfId="0" applyNumberFormat="1" applyFont="1" applyBorder="1" applyAlignment="1" applyProtection="0">
      <alignment horizontal="center" vertical="center"/>
      <protection hidden="0" locked="1"/>
    </xf>
    <xf fontId="24" fillId="0" borderId="0" numFmtId="163" xfId="0" applyNumberFormat="1" applyFont="1" applyAlignment="1" applyProtection="0">
      <alignment vertical="center" wrapText="1"/>
      <protection hidden="0" locked="1"/>
    </xf>
    <xf fontId="12" fillId="0" borderId="0" numFmtId="4" xfId="0" applyNumberFormat="1" applyFont="1" applyProtection="0">
      <protection hidden="0" locked="1"/>
    </xf>
    <xf fontId="23" fillId="0" borderId="7" numFmtId="0" xfId="9" applyFont="1" applyBorder="1" applyAlignment="1" applyProtection="1">
      <alignment horizontal="center" vertical="center"/>
      <protection hidden="0" locked="1"/>
    </xf>
    <xf fontId="22" fillId="0" borderId="7" numFmtId="4" xfId="0" applyNumberFormat="1" applyFont="1" applyBorder="1" applyAlignment="1" applyProtection="0">
      <alignment vertical="center"/>
      <protection hidden="0" locked="1"/>
    </xf>
    <xf fontId="12" fillId="0" borderId="0" numFmtId="163" xfId="0" applyNumberFormat="1" applyFont="1" applyProtection="0">
      <protection hidden="0" locked="1"/>
    </xf>
    <xf fontId="12" fillId="0" borderId="0" numFmtId="164" xfId="0" applyNumberFormat="1" applyFont="1" applyProtection="0">
      <protection hidden="0" locked="1"/>
    </xf>
    <xf fontId="12" fillId="0" borderId="0" numFmtId="2" xfId="0" applyNumberFormat="1" applyFont="1" applyProtection="0">
      <protection hidden="0" locked="1"/>
    </xf>
    <xf fontId="12" fillId="0" borderId="7" numFmtId="2" xfId="0" applyNumberFormat="1" applyFont="1" applyBorder="1" applyProtection="0">
      <protection hidden="0" locked="1"/>
    </xf>
    <xf fontId="12" fillId="0" borderId="0" numFmtId="165" xfId="0" applyNumberFormat="1" applyFont="1" applyProtection="0">
      <protection hidden="0" locked="1"/>
    </xf>
    <xf fontId="17" fillId="2" borderId="10" numFmtId="0" xfId="9" applyFont="1" applyFill="1" applyBorder="1" applyAlignment="1" applyProtection="0">
      <alignment vertical="center" wrapText="1"/>
      <protection hidden="0" locked="1"/>
    </xf>
    <xf fontId="20" fillId="2" borderId="7" numFmtId="0" xfId="9" applyFont="1" applyFill="1" applyBorder="1" applyAlignment="1" applyProtection="0">
      <alignment horizontal="center" vertical="center"/>
      <protection hidden="0" locked="1"/>
    </xf>
    <xf fontId="11" fillId="2" borderId="7" numFmtId="0" xfId="9" applyFont="1" applyFill="1" applyBorder="1" applyAlignment="1" applyProtection="0">
      <alignment horizontal="center" vertical="center"/>
      <protection hidden="0" locked="1"/>
    </xf>
    <xf fontId="11" fillId="0" borderId="7" numFmtId="0" xfId="7" applyFont="1" applyBorder="1" applyAlignment="1" applyProtection="1">
      <alignment horizontal="center" vertical="center"/>
      <protection hidden="0" locked="1"/>
    </xf>
    <xf fontId="6" fillId="0" borderId="15" numFmtId="0" xfId="0" applyFont="1" applyBorder="1" applyAlignment="1" applyProtection="0">
      <alignment vertical="center" wrapText="1"/>
      <protection hidden="0" locked="1"/>
    </xf>
    <xf fontId="20" fillId="0" borderId="7" numFmtId="0" xfId="7" applyFont="1" applyBorder="1" applyAlignment="1" applyProtection="1">
      <alignment horizontal="center" vertical="center"/>
      <protection hidden="0" locked="1"/>
    </xf>
    <xf fontId="22" fillId="0" borderId="7" numFmtId="0" xfId="7" applyFont="1" applyBorder="1" applyAlignment="1" applyProtection="1">
      <alignment horizontal="center" vertical="center"/>
      <protection hidden="0" locked="1"/>
    </xf>
    <xf fontId="6" fillId="10" borderId="10" numFmtId="0" xfId="0" applyFont="1" applyFill="1" applyBorder="1" applyAlignment="1" applyProtection="0">
      <alignment vertical="center" wrapText="1"/>
      <protection hidden="0" locked="1"/>
    </xf>
    <xf fontId="21" fillId="10" borderId="7" numFmtId="0" xfId="0" applyFont="1" applyFill="1" applyBorder="1" applyAlignment="1" applyProtection="0">
      <alignment horizontal="center" vertical="center" wrapText="1"/>
      <protection hidden="0" locked="1"/>
    </xf>
    <xf fontId="0" fillId="10" borderId="7" numFmtId="2" xfId="0" applyNumberFormat="1" applyFill="1" applyBorder="1" applyAlignment="1" applyProtection="0">
      <alignment horizontal="center" vertical="center"/>
      <protection hidden="0" locked="1"/>
    </xf>
    <xf fontId="0" fillId="10" borderId="0" numFmtId="0" xfId="0" applyFill="1" applyProtection="0">
      <protection hidden="0" locked="1"/>
    </xf>
    <xf fontId="0" fillId="10" borderId="7" numFmtId="2" xfId="0" applyNumberFormat="1" applyFill="1" applyBorder="1" applyProtection="0">
      <protection hidden="0" locked="1"/>
    </xf>
    <xf fontId="0" fillId="10" borderId="0" numFmtId="10" xfId="0" applyNumberFormat="1" applyFill="1" applyProtection="0">
      <protection hidden="0" locked="1"/>
    </xf>
    <xf fontId="12" fillId="10" borderId="0" numFmtId="2" xfId="0" applyNumberFormat="1" applyFont="1" applyFill="1" applyProtection="0">
      <protection hidden="0" locked="1"/>
    </xf>
    <xf fontId="22" fillId="0" borderId="10" numFmtId="0" xfId="0" applyFont="1" applyBorder="1" applyAlignment="1" applyProtection="0">
      <alignment vertical="center" wrapText="1"/>
      <protection hidden="0" locked="1"/>
    </xf>
    <xf fontId="23" fillId="0" borderId="7" numFmtId="0" xfId="0" applyFont="1" applyBorder="1" applyAlignment="1" applyProtection="0">
      <alignment horizontal="center" vertical="center" wrapText="1"/>
      <protection hidden="0" locked="1"/>
    </xf>
    <xf fontId="20" fillId="0" borderId="7" numFmtId="0" xfId="9" applyFont="1" applyBorder="1" applyAlignment="1" applyProtection="0">
      <alignment horizontal="center" vertical="center" wrapText="1"/>
      <protection hidden="0" locked="1"/>
    </xf>
    <xf fontId="11" fillId="3" borderId="10" numFmtId="0" xfId="9" applyFont="1" applyFill="1" applyBorder="1" applyAlignment="1" applyProtection="0">
      <alignment vertical="center" wrapText="1"/>
      <protection hidden="0" locked="1"/>
    </xf>
    <xf fontId="20" fillId="3" borderId="7" numFmtId="0" xfId="9" applyFont="1" applyFill="1" applyBorder="1" applyAlignment="1" applyProtection="0">
      <alignment horizontal="center" vertical="center"/>
      <protection hidden="0" locked="1"/>
    </xf>
    <xf fontId="11" fillId="3" borderId="7" numFmtId="0" xfId="9" applyFont="1" applyFill="1" applyBorder="1" applyAlignment="1" applyProtection="1">
      <alignment horizontal="center" vertical="center"/>
      <protection hidden="0" locked="1"/>
    </xf>
    <xf fontId="11" fillId="3" borderId="16" numFmtId="162" xfId="11" applyNumberFormat="1" applyFont="1" applyFill="1" applyBorder="1" applyAlignment="1" applyProtection="1">
      <alignment horizontal="center" vertical="center"/>
      <protection hidden="0" locked="1"/>
    </xf>
    <xf fontId="11" fillId="10" borderId="10" numFmtId="0" xfId="9" applyFont="1" applyFill="1" applyBorder="1" applyAlignment="1" applyProtection="0">
      <alignment vertical="center" wrapText="1"/>
      <protection hidden="0" locked="1"/>
    </xf>
    <xf fontId="20" fillId="10" borderId="7" numFmtId="0" xfId="9" applyFont="1" applyFill="1" applyBorder="1" applyAlignment="1" applyProtection="0">
      <alignment horizontal="center" vertical="center"/>
      <protection hidden="0" locked="1"/>
    </xf>
    <xf fontId="11" fillId="10" borderId="7" numFmtId="0" xfId="9" applyFont="1" applyFill="1" applyBorder="1" applyAlignment="1" applyProtection="0">
      <alignment horizontal="center" vertical="center"/>
      <protection hidden="0" locked="1"/>
    </xf>
    <xf fontId="11" fillId="0" borderId="7" numFmtId="0" xfId="9" applyFont="1" applyBorder="1" applyAlignment="1" applyProtection="0">
      <alignment horizontal="center" vertical="center"/>
      <protection hidden="0" locked="1"/>
    </xf>
    <xf fontId="11" fillId="10" borderId="16" numFmtId="162" xfId="11" applyNumberFormat="1" applyFont="1" applyFill="1" applyBorder="1" applyAlignment="1" applyProtection="1">
      <alignment horizontal="center" vertical="center"/>
      <protection hidden="0" locked="1"/>
    </xf>
    <xf fontId="11" fillId="3" borderId="10" numFmtId="0" xfId="9" applyFont="1" applyFill="1" applyBorder="1" applyAlignment="1" applyProtection="0">
      <alignment horizontal="left" vertical="center" wrapText="1"/>
      <protection hidden="0" locked="1"/>
    </xf>
    <xf fontId="11" fillId="9" borderId="10" numFmtId="0" xfId="9" applyFont="1" applyFill="1" applyBorder="1" applyAlignment="1" applyProtection="0">
      <alignment horizontal="left" vertical="center" wrapText="1"/>
      <protection hidden="0" locked="1"/>
    </xf>
    <xf fontId="11" fillId="10" borderId="7" numFmtId="0" xfId="9" applyFont="1" applyFill="1" applyBorder="1" applyAlignment="1" applyProtection="1">
      <alignment horizontal="center" vertical="center"/>
      <protection hidden="0" locked="1"/>
    </xf>
    <xf fontId="11" fillId="2" borderId="7" numFmtId="2" xfId="0" applyNumberFormat="1" applyFont="1" applyFill="1" applyBorder="1" applyAlignment="1" applyProtection="0">
      <alignment horizontal="center" vertical="center"/>
      <protection hidden="0" locked="1"/>
    </xf>
    <xf fontId="11" fillId="0" borderId="10" numFmtId="0" xfId="0" applyFont="1" applyBorder="1" applyAlignment="1" applyProtection="0">
      <alignment vertical="center" wrapText="1"/>
      <protection hidden="0" locked="1"/>
    </xf>
    <xf fontId="20" fillId="0" borderId="7" numFmtId="0" xfId="0" applyFont="1" applyBorder="1" applyAlignment="1" applyProtection="0">
      <alignment horizontal="center" vertical="center" wrapText="1"/>
      <protection hidden="0" locked="1"/>
    </xf>
    <xf fontId="3" fillId="0" borderId="7" numFmtId="2" xfId="0" applyNumberFormat="1" applyFont="1" applyBorder="1" applyAlignment="1" applyProtection="0">
      <alignment horizontal="center" vertical="center"/>
      <protection hidden="0" locked="1"/>
    </xf>
    <xf fontId="3" fillId="0" borderId="7" numFmtId="2" xfId="0" applyNumberFormat="1" applyFont="1" applyBorder="1" applyProtection="0">
      <protection hidden="0" locked="1"/>
    </xf>
    <xf fontId="3" fillId="0" borderId="0" numFmtId="10" xfId="0" applyNumberFormat="1" applyFont="1" applyProtection="0">
      <protection hidden="0" locked="1"/>
    </xf>
    <xf fontId="3" fillId="0" borderId="0" numFmtId="2" xfId="0" applyNumberFormat="1" applyFont="1" applyProtection="0">
      <protection hidden="0" locked="1"/>
    </xf>
    <xf fontId="2" fillId="8" borderId="7" numFmtId="2" xfId="6" applyNumberFormat="1" applyFont="1" applyFill="1" applyBorder="1" applyAlignment="1" applyProtection="1">
      <alignment horizontal="center" vertical="center"/>
      <protection hidden="0" locked="1"/>
    </xf>
    <xf fontId="22" fillId="3" borderId="10" numFmtId="0" xfId="9" applyFont="1" applyFill="1" applyBorder="1" applyAlignment="1" applyProtection="0">
      <alignment vertical="center" wrapText="1"/>
      <protection hidden="0" locked="1"/>
    </xf>
    <xf fontId="11" fillId="0" borderId="7" numFmtId="0" xfId="0" applyFont="1" applyBorder="1" applyAlignment="1" applyProtection="0">
      <alignment vertical="center" wrapText="1"/>
      <protection hidden="0" locked="1"/>
    </xf>
    <xf fontId="11" fillId="0" borderId="7" numFmtId="4" xfId="0" applyNumberFormat="1" applyFont="1" applyBorder="1" applyAlignment="1" applyProtection="0">
      <alignment vertical="center"/>
      <protection hidden="0" locked="1"/>
    </xf>
    <xf fontId="0" fillId="9" borderId="0" numFmtId="161" xfId="0" applyNumberFormat="1" applyFill="1" applyProtection="0">
      <protection hidden="0" locked="1"/>
    </xf>
    <xf fontId="11" fillId="0" borderId="10" numFmtId="0" xfId="0" applyFont="1" applyBorder="1" applyAlignment="1" applyProtection="0">
      <alignment horizontal="left" vertical="center" wrapText="1"/>
      <protection hidden="0" locked="1"/>
    </xf>
    <xf fontId="11" fillId="2" borderId="16" numFmtId="4" xfId="0" applyNumberFormat="1" applyFont="1" applyFill="1" applyBorder="1" applyAlignment="1" applyProtection="0">
      <alignment horizontal="center" vertical="center"/>
      <protection hidden="0" locked="1"/>
    </xf>
    <xf fontId="11" fillId="8" borderId="16" numFmtId="162" xfId="11" applyNumberFormat="1" applyFont="1" applyFill="1" applyBorder="1" applyAlignment="1" applyProtection="1">
      <alignment horizontal="center" vertical="center"/>
      <protection hidden="0" locked="1"/>
    </xf>
    <xf fontId="17" fillId="2" borderId="1" numFmtId="0" xfId="0" applyFont="1" applyFill="1" applyBorder="1" applyAlignment="1" applyProtection="0">
      <alignment vertical="center" wrapText="1"/>
      <protection hidden="0" locked="1"/>
    </xf>
    <xf fontId="25" fillId="2" borderId="7" numFmtId="0" xfId="0" applyFont="1" applyFill="1" applyBorder="1" applyAlignment="1" applyProtection="0">
      <alignment vertical="center" wrapText="1"/>
      <protection hidden="0" locked="1"/>
    </xf>
    <xf fontId="6" fillId="9" borderId="7" numFmtId="0" xfId="0" applyFont="1" applyFill="1" applyBorder="1" applyAlignment="1" applyProtection="0">
      <alignment vertical="center" wrapText="1"/>
      <protection hidden="0" locked="1"/>
    </xf>
    <xf fontId="6" fillId="3" borderId="7" numFmtId="0" xfId="0" applyFont="1" applyFill="1" applyBorder="1" applyAlignment="1" applyProtection="0">
      <alignment horizontal="center" vertical="center" wrapText="1"/>
      <protection hidden="0" locked="1"/>
    </xf>
    <xf fontId="11" fillId="0" borderId="18" numFmtId="0" xfId="0" applyFont="1" applyBorder="1" applyAlignment="1" applyProtection="0">
      <alignment horizontal="center" vertical="center" wrapText="1"/>
      <protection hidden="0" locked="1"/>
    </xf>
    <xf fontId="6" fillId="0" borderId="7" numFmtId="0" xfId="0" applyFont="1" applyBorder="1" applyAlignment="1" applyProtection="0">
      <alignment horizontal="center" vertical="center" wrapText="1"/>
      <protection hidden="0" locked="1"/>
    </xf>
    <xf fontId="26" fillId="0" borderId="7" numFmtId="0" xfId="0" applyFont="1" applyBorder="1" applyAlignment="1" applyProtection="0">
      <alignment horizontal="center" vertical="center" wrapText="1"/>
      <protection hidden="0" locked="1"/>
    </xf>
    <xf fontId="27" fillId="0" borderId="18" numFmtId="0" xfId="0" applyFont="1" applyBorder="1" applyAlignment="1" applyProtection="0">
      <alignment horizontal="center" vertical="center" wrapText="1"/>
      <protection hidden="0" locked="1"/>
    </xf>
    <xf fontId="11" fillId="9" borderId="10" numFmtId="0" xfId="7" applyFont="1" applyFill="1" applyBorder="1" applyAlignment="1" applyProtection="0">
      <alignment vertical="center" wrapText="1"/>
      <protection hidden="0" locked="1"/>
    </xf>
    <xf fontId="19" fillId="9" borderId="7" numFmtId="0" xfId="9" applyFont="1" applyFill="1" applyBorder="1" applyAlignment="1" applyProtection="0">
      <alignment horizontal="center" vertical="center"/>
      <protection hidden="0" locked="1"/>
    </xf>
    <xf fontId="21" fillId="0" borderId="7" numFmtId="0" xfId="0" applyFont="1" applyBorder="1" applyAlignment="1" applyProtection="0">
      <alignment horizontal="center" vertical="center"/>
      <protection hidden="0" locked="1"/>
    </xf>
    <xf fontId="0" fillId="0" borderId="0" numFmtId="167" xfId="11" applyNumberFormat="1" applyProtection="1">
      <protection hidden="0" locked="1"/>
    </xf>
    <xf fontId="11" fillId="0" borderId="10" numFmtId="0" xfId="7" applyFont="1" applyBorder="1" applyAlignment="1" applyProtection="0">
      <alignment vertical="center" wrapText="1"/>
      <protection hidden="0" locked="1"/>
    </xf>
    <xf fontId="6" fillId="0" borderId="19" numFmtId="0" xfId="0" applyFont="1" applyBorder="1" applyAlignment="1" applyProtection="0">
      <alignment vertical="center" wrapText="1"/>
      <protection hidden="0" locked="1"/>
    </xf>
    <xf fontId="21" fillId="0" borderId="20" numFmtId="0" xfId="0" applyFont="1" applyBorder="1" applyAlignment="1" applyProtection="0">
      <alignment horizontal="center" vertical="center" wrapText="1"/>
      <protection hidden="0" locked="1"/>
    </xf>
    <xf fontId="10" fillId="2" borderId="21" numFmtId="0" xfId="8" applyFont="1" applyFill="1" applyBorder="1" applyProtection="0">
      <protection hidden="0" locked="1"/>
    </xf>
    <xf fontId="0" fillId="2" borderId="21" numFmtId="4" xfId="0" applyNumberFormat="1" applyFill="1" applyBorder="1" applyAlignment="1" applyProtection="0">
      <alignment horizontal="center" vertical="center"/>
      <protection hidden="0" locked="1"/>
    </xf>
    <xf fontId="11" fillId="2" borderId="22" numFmtId="2" xfId="0" applyNumberFormat="1" applyFont="1" applyFill="1" applyBorder="1" applyAlignment="1" applyProtection="0">
      <alignment horizontal="center" vertical="center"/>
      <protection hidden="0" locked="1"/>
    </xf>
    <xf fontId="0" fillId="2" borderId="21" numFmtId="2" xfId="0" applyNumberFormat="1" applyFill="1" applyBorder="1" applyAlignment="1" applyProtection="0">
      <alignment horizontal="center" vertical="center"/>
      <protection hidden="0" locked="1"/>
    </xf>
    <xf fontId="17" fillId="2" borderId="18" numFmtId="0" xfId="0" applyFont="1" applyFill="1" applyBorder="1" applyAlignment="1" applyProtection="0">
      <alignment vertical="center"/>
      <protection hidden="0" locked="1"/>
    </xf>
    <xf fontId="10" fillId="2" borderId="7" numFmtId="0" xfId="8" applyFont="1" applyFill="1" applyBorder="1" applyProtection="0">
      <protection hidden="0" locked="1"/>
    </xf>
    <xf fontId="0" fillId="0" borderId="7" numFmtId="0" xfId="10" applyBorder="1" applyProtection="0">
      <protection hidden="0" locked="1"/>
    </xf>
    <xf fontId="6" fillId="0" borderId="7" numFmtId="0" xfId="10" applyFont="1" applyBorder="1" applyAlignment="1" applyProtection="0">
      <alignment horizontal="center"/>
      <protection hidden="0" locked="1"/>
    </xf>
    <xf fontId="11" fillId="0" borderId="7" numFmtId="0" xfId="10" applyFont="1" applyBorder="1" applyAlignment="1" applyProtection="0">
      <alignment horizontal="center"/>
      <protection hidden="0" locked="1"/>
    </xf>
    <xf fontId="0" fillId="0" borderId="7" numFmtId="4" xfId="0" applyNumberFormat="1" applyBorder="1" applyAlignment="1" applyProtection="0">
      <alignment horizontal="center" vertical="center"/>
      <protection hidden="0" locked="1"/>
    </xf>
    <xf fontId="0" fillId="0" borderId="17" numFmtId="2" xfId="0" applyNumberFormat="1" applyBorder="1" applyAlignment="1" applyProtection="0">
      <alignment horizontal="center" vertical="center"/>
      <protection hidden="0" locked="1"/>
    </xf>
    <xf fontId="3" fillId="0" borderId="7" numFmtId="0" xfId="10" applyFont="1" applyBorder="1" applyAlignment="1" applyProtection="0">
      <alignment horizontal="center"/>
      <protection hidden="0" locked="1"/>
    </xf>
    <xf fontId="28" fillId="0" borderId="7" numFmtId="0" xfId="10" applyFont="1" applyBorder="1" applyAlignment="1" applyProtection="0">
      <alignment horizontal="center" vertical="top"/>
      <protection hidden="0" locked="1"/>
    </xf>
    <xf fontId="4" fillId="0" borderId="18" numFmtId="0" xfId="0" applyFont="1" applyBorder="1" applyAlignment="1" applyProtection="0">
      <alignment horizontal="center" vertical="center"/>
      <protection hidden="0" locked="1"/>
    </xf>
    <xf fontId="3" fillId="0" borderId="7" numFmtId="0" xfId="10" applyFont="1" applyBorder="1" applyProtection="0">
      <protection hidden="0" locked="1"/>
    </xf>
    <xf fontId="11" fillId="0" borderId="7" numFmtId="0" xfId="8" applyFont="1" applyBorder="1" applyAlignment="1" applyProtection="0">
      <alignment horizontal="center"/>
      <protection hidden="0" locked="1"/>
    </xf>
    <xf fontId="11" fillId="0" borderId="7" numFmtId="0" xfId="8" applyFont="1" applyBorder="1" applyAlignment="1" applyProtection="1">
      <alignment horizontal="center"/>
      <protection hidden="0" locked="1"/>
    </xf>
    <xf fontId="3" fillId="0" borderId="7" numFmtId="0" xfId="6" applyFont="1" applyBorder="1" applyAlignment="1" applyProtection="1">
      <alignment horizontal="center"/>
      <protection hidden="0" locked="1"/>
    </xf>
    <xf fontId="13" fillId="2" borderId="7" numFmtId="0" xfId="10" applyFont="1" applyFill="1" applyBorder="1" applyAlignment="1" applyProtection="0">
      <alignment horizontal="center"/>
      <protection hidden="0" locked="1"/>
    </xf>
    <xf fontId="6" fillId="2" borderId="7" numFmtId="0" xfId="10" applyFont="1" applyFill="1" applyBorder="1" applyAlignment="1" applyProtection="1">
      <alignment horizontal="center"/>
      <protection hidden="0" locked="1"/>
    </xf>
    <xf fontId="13" fillId="2" borderId="7" numFmtId="4" xfId="10" applyNumberFormat="1" applyFont="1" applyFill="1" applyBorder="1" applyAlignment="1" applyProtection="0">
      <alignment horizontal="center"/>
      <protection hidden="0" locked="1"/>
    </xf>
    <xf fontId="11" fillId="2" borderId="17" numFmtId="2" xfId="0" applyNumberFormat="1" applyFont="1" applyFill="1" applyBorder="1" applyAlignment="1" applyProtection="0">
      <alignment horizontal="center" vertical="center"/>
      <protection hidden="0" locked="1"/>
    </xf>
    <xf fontId="0" fillId="2" borderId="7" numFmtId="4" xfId="0" applyNumberFormat="1" applyFill="1" applyBorder="1" applyAlignment="1" applyProtection="0">
      <alignment horizontal="center" vertical="center"/>
      <protection hidden="0" locked="1"/>
    </xf>
    <xf fontId="29" fillId="2" borderId="18" numFmtId="0" xfId="0" applyFont="1" applyFill="1" applyBorder="1" applyAlignment="1" applyProtection="0">
      <alignment horizontal="center" vertical="center"/>
      <protection hidden="0" locked="1"/>
    </xf>
    <xf fontId="11" fillId="0" borderId="7" numFmtId="0" xfId="8" applyFont="1" applyBorder="1" applyProtection="0">
      <protection hidden="0" locked="1"/>
    </xf>
    <xf fontId="11" fillId="0" borderId="7" numFmtId="0" xfId="10" applyFont="1" applyBorder="1" applyProtection="0">
      <protection hidden="0" locked="1"/>
    </xf>
    <xf fontId="17" fillId="2" borderId="7" numFmtId="0" xfId="7" applyFont="1" applyFill="1" applyBorder="1" applyAlignment="1" applyProtection="0">
      <alignment vertical="top" wrapText="1"/>
      <protection hidden="0" locked="1"/>
    </xf>
    <xf fontId="0" fillId="2" borderId="0" numFmtId="0" xfId="0" applyFill="1" applyProtection="0">
      <protection hidden="0" locked="1"/>
    </xf>
    <xf fontId="3" fillId="2" borderId="7" numFmtId="0" xfId="10" applyFont="1" applyFill="1" applyBorder="1" applyAlignment="1" applyProtection="0">
      <alignment horizontal="center"/>
      <protection hidden="0" locked="1"/>
    </xf>
    <xf fontId="11" fillId="2" borderId="7" numFmtId="0" xfId="8" applyFont="1" applyFill="1" applyBorder="1" applyAlignment="1" applyProtection="1">
      <alignment horizontal="center"/>
      <protection hidden="0" locked="1"/>
    </xf>
    <xf fontId="11" fillId="2" borderId="17" numFmtId="4" xfId="0" applyNumberFormat="1" applyFont="1" applyFill="1" applyBorder="1" applyAlignment="1" applyProtection="0">
      <alignment horizontal="center" vertical="center"/>
      <protection hidden="0" locked="1"/>
    </xf>
    <xf fontId="10" fillId="2" borderId="7" numFmtId="0" xfId="10" applyFont="1" applyFill="1" applyBorder="1" applyProtection="0">
      <protection hidden="0" locked="1"/>
    </xf>
    <xf fontId="11" fillId="3" borderId="7" numFmtId="0" xfId="10" applyFont="1" applyFill="1" applyBorder="1" applyAlignment="1" applyProtection="0">
      <alignment vertical="center"/>
      <protection hidden="0" locked="1"/>
    </xf>
    <xf fontId="3" fillId="0" borderId="7" numFmtId="0" xfId="10" applyFont="1" applyBorder="1" applyAlignment="1" applyProtection="0">
      <alignment horizontal="center" vertical="center"/>
      <protection hidden="0" locked="1"/>
    </xf>
    <xf fontId="11" fillId="0" borderId="7" numFmtId="0" xfId="10" applyFont="1" applyBorder="1" applyAlignment="1" applyProtection="0">
      <alignment vertical="center"/>
      <protection hidden="0" locked="1"/>
    </xf>
    <xf fontId="30" fillId="0" borderId="23" numFmtId="0" xfId="7" applyFont="1" applyBorder="1" applyAlignment="1" applyProtection="0">
      <alignment vertical="center" wrapText="1"/>
      <protection hidden="0" locked="1"/>
    </xf>
    <xf fontId="7" fillId="0" borderId="17" numFmtId="0" xfId="7" applyFont="1" applyBorder="1" applyAlignment="1" applyProtection="0">
      <alignment vertical="center"/>
      <protection hidden="0" locked="1"/>
    </xf>
    <xf fontId="7" fillId="0" borderId="24" numFmtId="0" xfId="7" applyFont="1" applyBorder="1" applyAlignment="1" applyProtection="0">
      <alignment vertical="center"/>
      <protection hidden="0" locked="1"/>
    </xf>
    <xf fontId="30" fillId="0" borderId="21" numFmtId="0" xfId="7" applyFont="1" applyBorder="1" applyAlignment="1" applyProtection="0">
      <alignment vertical="center" wrapText="1"/>
      <protection hidden="0" locked="1"/>
    </xf>
    <xf fontId="30" fillId="0" borderId="7" numFmtId="0" xfId="7" applyFont="1" applyBorder="1" applyAlignment="1" applyProtection="0">
      <alignment horizontal="center" textRotation="90" vertical="center" wrapText="1"/>
      <protection hidden="0" locked="1"/>
    </xf>
    <xf fontId="30" fillId="0" borderId="17" numFmtId="0" xfId="7" applyFont="1" applyBorder="1" applyProtection="0">
      <protection hidden="0" locked="1"/>
    </xf>
    <xf fontId="30" fillId="0" borderId="24" numFmtId="0" xfId="7" applyFont="1" applyBorder="1" applyProtection="0">
      <protection hidden="0" locked="1"/>
    </xf>
    <xf fontId="11" fillId="3" borderId="7" numFmtId="0" xfId="0" applyFont="1" applyFill="1" applyBorder="1" applyAlignment="1" applyProtection="0">
      <alignment horizontal="left" vertical="center" wrapText="1"/>
      <protection hidden="0" locked="1"/>
    </xf>
    <xf fontId="19" fillId="0" borderId="7" numFmtId="1" xfId="7" applyNumberFormat="1" applyFont="1" applyBorder="1" applyAlignment="1" applyProtection="0">
      <alignment horizontal="center" vertical="center"/>
      <protection hidden="0" locked="1"/>
    </xf>
    <xf fontId="31" fillId="0" borderId="7" numFmtId="168" xfId="7" applyNumberFormat="1" applyFont="1" applyBorder="1" applyAlignment="1" applyProtection="0">
      <alignment vertical="center"/>
      <protection hidden="0" locked="1"/>
    </xf>
    <xf fontId="31" fillId="0" borderId="7" numFmtId="0" xfId="7" applyFont="1" applyBorder="1" applyAlignment="1" applyProtection="0">
      <alignment horizontal="center" vertical="center"/>
      <protection hidden="0" locked="1"/>
    </xf>
    <xf fontId="20" fillId="0" borderId="7" numFmtId="0" xfId="7" applyFont="1" applyBorder="1" applyAlignment="1" applyProtection="0">
      <alignment horizontal="center" vertical="center"/>
      <protection hidden="0" locked="1"/>
    </xf>
    <xf fontId="11" fillId="0" borderId="7" numFmtId="0" xfId="0" applyFont="1" applyBorder="1" applyAlignment="1" applyProtection="0">
      <alignment horizontal="left" vertical="center" wrapText="1"/>
      <protection hidden="0" locked="1"/>
    </xf>
    <xf fontId="31" fillId="0" borderId="7" numFmtId="0" xfId="7" applyFont="1" applyBorder="1" applyAlignment="1" applyProtection="0">
      <alignment vertical="center"/>
      <protection hidden="0" locked="1"/>
    </xf>
    <xf fontId="24" fillId="0" borderId="7" numFmtId="0" xfId="7" applyFont="1" applyBorder="1" applyAlignment="1" applyProtection="0">
      <alignment horizontal="center" vertical="center"/>
      <protection hidden="0" locked="1"/>
    </xf>
    <xf fontId="23" fillId="0" borderId="7" numFmtId="0" xfId="7" applyFont="1" applyBorder="1" applyAlignment="1" applyProtection="0">
      <alignment horizontal="center" vertical="center"/>
      <protection hidden="0" locked="1"/>
    </xf>
    <xf fontId="30" fillId="0" borderId="7" numFmtId="0" xfId="7" applyFont="1" applyBorder="1" applyProtection="0">
      <protection hidden="0" locked="1"/>
    </xf>
    <xf fontId="31" fillId="0" borderId="7" numFmtId="0" xfId="7" applyFont="1" applyBorder="1" applyAlignment="1" applyProtection="0">
      <alignment horizontal="left"/>
      <protection hidden="0" locked="1"/>
    </xf>
    <xf fontId="31" fillId="0" borderId="7" numFmtId="0" xfId="7" applyFont="1" applyBorder="1" applyAlignment="1" applyProtection="0">
      <alignment horizontal="center"/>
      <protection hidden="0" locked="1"/>
    </xf>
    <xf fontId="20" fillId="0" borderId="7" numFmtId="0" xfId="7" applyFont="1" applyBorder="1" applyAlignment="1" applyProtection="0">
      <alignment horizontal="center"/>
      <protection hidden="0" locked="1"/>
    </xf>
    <xf fontId="3" fillId="0" borderId="11" numFmtId="0" xfId="10" applyFont="1" applyBorder="1" applyAlignment="1" applyProtection="0">
      <alignment horizontal="center" vertical="center"/>
      <protection hidden="0" locked="1"/>
    </xf>
    <xf fontId="22" fillId="0" borderId="7" numFmtId="0" xfId="0" applyFont="1" applyBorder="1" applyAlignment="1" applyProtection="0">
      <alignment horizontal="left" vertical="center" wrapText="1"/>
      <protection hidden="0" locked="1"/>
    </xf>
    <xf fontId="12" fillId="0" borderId="11" numFmtId="0" xfId="10" applyFont="1" applyBorder="1" applyAlignment="1" applyProtection="0">
      <alignment horizontal="center" vertical="center"/>
      <protection hidden="0" locked="1"/>
    </xf>
    <xf fontId="12" fillId="0" borderId="7" numFmtId="0" xfId="10" applyFont="1" applyBorder="1" applyAlignment="1" applyProtection="0">
      <alignment horizontal="center" vertical="center"/>
      <protection hidden="0" locked="1"/>
    </xf>
    <xf fontId="31" fillId="0" borderId="7" numFmtId="0" xfId="7" applyFont="1" applyBorder="1" applyProtection="0">
      <protection hidden="0" locked="1"/>
    </xf>
    <xf fontId="31" fillId="0" borderId="7" numFmtId="169" xfId="7" applyNumberFormat="1" applyFont="1" applyBorder="1" applyAlignment="1" applyProtection="0">
      <alignment vertical="center"/>
      <protection hidden="0" locked="1"/>
    </xf>
    <xf fontId="32" fillId="0" borderId="7" numFmtId="1" xfId="7" applyNumberFormat="1" applyFont="1" applyBorder="1" applyAlignment="1" applyProtection="0">
      <alignment horizontal="center" vertical="center"/>
      <protection hidden="0" locked="1"/>
    </xf>
    <xf fontId="6" fillId="0" borderId="0" numFmtId="0" xfId="0" applyFont="1" applyAlignment="1" applyProtection="0">
      <alignment vertical="center"/>
      <protection hidden="0" locked="1"/>
    </xf>
    <xf fontId="33" fillId="0" borderId="7" numFmtId="0" xfId="7" applyFont="1" applyBorder="1" applyAlignment="1" applyProtection="0">
      <alignment horizontal="center" vertical="center"/>
      <protection hidden="0" locked="1"/>
    </xf>
    <xf fontId="24" fillId="9" borderId="7" numFmtId="168" xfId="7" applyNumberFormat="1" applyFont="1" applyFill="1" applyBorder="1" applyAlignment="1" applyProtection="0">
      <alignment vertical="center"/>
      <protection hidden="0" locked="1"/>
    </xf>
    <xf fontId="20" fillId="0" borderId="7" numFmtId="0" xfId="7" applyFont="1" applyBorder="1" applyAlignment="1" applyProtection="0">
      <alignment horizontal="center" vertical="center" wrapText="1"/>
      <protection hidden="0" locked="1"/>
    </xf>
    <xf fontId="19" fillId="0" borderId="24" numFmtId="168" xfId="7" applyNumberFormat="1" applyFont="1" applyBorder="1" applyAlignment="1" applyProtection="0">
      <alignment vertical="center" wrapText="1"/>
      <protection hidden="0" locked="1"/>
    </xf>
    <xf fontId="24" fillId="9" borderId="7" numFmtId="169" xfId="7" applyNumberFormat="1" applyFont="1" applyFill="1" applyBorder="1" applyAlignment="1" applyProtection="0">
      <alignment vertical="center"/>
      <protection hidden="0" locked="1"/>
    </xf>
    <xf fontId="19" fillId="0" borderId="17" numFmtId="168" xfId="7" applyNumberFormat="1" applyFont="1" applyBorder="1" applyAlignment="1" applyProtection="0">
      <alignment vertical="center" wrapText="1"/>
      <protection hidden="0" locked="1"/>
    </xf>
  </cellXfs>
  <cellStyles count="13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Гиперссылка 2 2" xfId="6"/>
    <cellStyle name="Обычный 2" xfId="7"/>
    <cellStyle name="Обычный 2 2" xfId="8"/>
    <cellStyle name="Обычный 3" xfId="9"/>
    <cellStyle name="Обычный 3 2" xfId="10"/>
    <cellStyle name="Финансовый 2" xfId="11"/>
    <cellStyle name="Финансовый 2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9" Type="http://schemas.openxmlformats.org/officeDocument/2006/relationships/styles" Target="styles.xml"/><Relationship  Id="rId8" Type="http://schemas.openxmlformats.org/officeDocument/2006/relationships/sharedStrings" Target="sharedStrings.xml"/><Relationship  Id="rId7" Type="http://schemas.openxmlformats.org/officeDocument/2006/relationships/theme" Target="theme/theme1.xml"/><Relationship  Id="rId6" Type="http://schemas.openxmlformats.org/officeDocument/2006/relationships/worksheet" Target="worksheets/sheet2.xml"/><Relationship  Id="rId5" Type="http://schemas.openxmlformats.org/officeDocument/2006/relationships/worksheet" Target="worksheets/sheet1.xml"/><Relationship  Id="rId4" Type="http://schemas.microsoft.com/office/2017/10/relationships/person" Target="persons/person.xml"/><Relationship  Id="rId3" Type="http://schemas.openxmlformats.org/officeDocument/2006/relationships/externalLink" Target="externalLinks/externalLink3.xml"/><Relationship  Id="rId2" Type="http://schemas.openxmlformats.org/officeDocument/2006/relationships/externalLink" Target="externalLinks/externalLink2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interrao.ru/spb1/WORK/&#1059;&#1056;&#1050;&#1059;&#1080;&#1052;/&#1056;&#1072;&#1079;&#1091;&#1074;&#1072;&#1077;&#1074;&#1072;%20&#1042;.&#1042;/&#1055;&#1088;&#1077;&#1081;&#1089;&#1082;&#1091;&#1088;&#1072;&#1085;&#1090;/&#1060;&#1086;&#1088;&#1084;&#1099;%20&#1076;&#1083;&#1103;%20&#1082;&#1086;&#1085;&#1090;&#1088;&#1072;&#1075;&#1077;&#1085;&#1090;&#1086;&#1074;,%20&#1050;&#1055;/&#1055;&#1077;&#1088;&#1077;&#1095;&#1077;&#1085;&#1100;%20&#1069;&#1052;&#1056;%202021%20(&#1044;&#1041;_&#1089;&#1053;&#1044;&#1057;)%20ver.2%20&#1076;&#1086;&#1075;.%2021-327%20&#1089;%2009.08.2021%20(&#1087;&#1088;&#1086;&#1077;&#1082;&#1090;%20&#1044;&#1057;%202).xls" TargetMode="External"/></Relationships>
</file>

<file path=xl/externalLinks/_rels/externalLink2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interrao.ru/spb1/WORK/&#1059;&#1056;&#1050;&#1059;&#1080;&#1052;/&#1056;&#1072;&#1079;&#1091;&#1074;&#1072;&#1077;&#1074;&#1072;%20&#1042;.&#1042;/&#1055;&#1088;&#1077;&#1081;&#1089;&#1082;&#1091;&#1088;&#1072;&#1085;&#1090;/&#1060;&#1086;&#1088;&#1084;&#1099;%20&#1076;&#1083;&#1103;%20&#1082;&#1086;&#1085;&#1090;&#1088;&#1072;&#1075;&#1077;&#1085;&#1090;&#1086;&#1074;,%20&#1050;&#1055;/&#1055;&#1077;&#1088;&#1077;&#1095;&#1077;&#1085;&#1100;%20&#1069;&#1052;&#1056;%202022%20(&#1044;&#1041;_&#1089;&#1053;&#1044;&#1057;)%20ver.2%20&#1076;&#1086;&#1075;.%2022-209%20&#1044;&#1057;%201%20&#1086;&#1090;%20__.__.2022.xls" TargetMode="External"/></Relationships>
</file>

<file path=xl/externalLinks/_rels/externalLink3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interrao.ru/spb1/WORK/&#1059;&#1056;&#1050;&#1059;&#1080;&#1052;/&#1056;&#1072;&#1079;&#1091;&#1074;&#1072;&#1077;&#1074;&#1072;%20&#1042;.&#1042;/&#1055;&#1088;&#1077;&#1081;&#1089;&#1082;&#1091;&#1088;&#1072;&#1085;&#1090;/&#1055;&#1088;&#1086;&#1077;&#1082;&#1090;%20&#1044;&#1057;%20(&#1094;&#1077;&#1085;&#1099;%20&#1085;&#1072;%20&#1084;&#1072;&#1090;&#1077;&#1088;&#1080;&#1072;&#1083;&#1099;)%20&#1086;&#1090;%20&#1050;&#1086;&#1083;&#1077;&#1089;&#1085;&#1080;&#1082;&#1086;&#1074;&#1072;%20&#1080;&#1090;&#1086;&#107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атериалы (3)"/>
      <sheetName val="Материалы (4)"/>
      <sheetName val="Перечень_График"/>
      <sheetName val="ОСЭ"/>
      <sheetName val="Сотрудники"/>
      <sheetName val="КП"/>
      <sheetName val="Работы"/>
      <sheetName val="Материалы"/>
      <sheetName val="Материалы (2)"/>
      <sheetName val="Работы (2)"/>
      <sheetName val="PU"/>
      <sheetName val="T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Материалы (3)"/>
      <sheetName val="Материалы (4)"/>
      <sheetName val="Перечень_График"/>
      <sheetName val="ОСЭ"/>
      <sheetName val="Сотрудники"/>
      <sheetName val="КП"/>
      <sheetName val="Работы"/>
      <sheetName val="Работы до 15.04.2022"/>
      <sheetName val="Материалы"/>
      <sheetName val="Материалы (2)"/>
      <sheetName val="Работы (2)"/>
      <sheetName val="PU"/>
      <sheetName val="T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Материалы в ДС"/>
      <sheetName val="Материалы"/>
    </sheetNames>
    <sheetDataSet>
      <sheetData sheetId="0">
        <row r="6">
          <cell r="A6" t="str">
            <v xml:space="preserve">Выключатель автоматический однополюсный 6А C ВА47-29 4.5кА (MVA20-1-006-C)</v>
          </cell>
        </row>
        <row r="6">
          <cell r="D6">
            <v>184.17</v>
          </cell>
        </row>
        <row r="7">
          <cell r="A7" t="str">
            <v xml:space="preserve">Выключатель автоматический однополюсный 10А C ВА47-29 4.5кА (MVA20-1-010-C)</v>
          </cell>
        </row>
        <row r="7">
          <cell r="D7">
            <v>174.17</v>
          </cell>
        </row>
        <row r="8">
          <cell r="A8" t="str">
            <v xml:space="preserve">Выключатель автоматический однополюсный 16А C ВА47-29 4.5кА (MVA20-1-016-C)</v>
          </cell>
        </row>
        <row r="8">
          <cell r="D8">
            <v>155.83</v>
          </cell>
        </row>
        <row r="9">
          <cell r="A9" t="str">
            <v xml:space="preserve">Выключатель автоматический однополюсный 20А С ВА47-29 4.5кА (MVA20-1-020-C)</v>
          </cell>
        </row>
        <row r="9">
          <cell r="D9">
            <v>188.33</v>
          </cell>
        </row>
        <row r="10">
          <cell r="A10" t="str">
            <v xml:space="preserve">Выключатель автоматический однополюсный 25А C ВА47-29 4.5кА (MVA20-1-025-C)</v>
          </cell>
        </row>
        <row r="10">
          <cell r="D10">
            <v>160.83</v>
          </cell>
        </row>
        <row r="11">
          <cell r="A11" t="str">
            <v xml:space="preserve">Выключатель автоматический однополюсный 32А C ВА47-29 4.5кА (MVA20-1-032-C)</v>
          </cell>
        </row>
        <row r="11">
          <cell r="D11">
            <v>183.33</v>
          </cell>
        </row>
        <row r="12">
          <cell r="A12" t="str">
            <v xml:space="preserve">Выключатель автоматический однополюсный 40А C ВА47-29 4.5кА (MVA20-1-040-C)</v>
          </cell>
        </row>
        <row r="12">
          <cell r="D12">
            <v>188.33</v>
          </cell>
        </row>
        <row r="13">
          <cell r="A13" t="str">
            <v xml:space="preserve">Выключатель автоматический однополюсный 6А С SH201L 4.5кА (SH201L C6)</v>
          </cell>
        </row>
        <row r="13">
          <cell r="D13">
            <v>521.67</v>
          </cell>
        </row>
        <row r="14">
          <cell r="A14" t="str">
            <v xml:space="preserve">Выключатель автоматический однополюсный 10А С SH201L 4.5кА (SH201L C10)</v>
          </cell>
        </row>
        <row r="14">
          <cell r="D14">
            <v>404.17</v>
          </cell>
        </row>
        <row r="15">
          <cell r="A15" t="str">
            <v xml:space="preserve">Выключатель автоматический однополюсный 16А С SH201L 4.5кА (SH201L C16)</v>
          </cell>
        </row>
        <row r="15">
          <cell r="D15">
            <v>404.17</v>
          </cell>
        </row>
        <row r="16">
          <cell r="A16" t="str">
            <v xml:space="preserve">Выключатель автоматический однополюсный 20А С SH201L 4.5кА (SH201L C20)</v>
          </cell>
        </row>
        <row r="16">
          <cell r="D16">
            <v>426.67</v>
          </cell>
        </row>
        <row r="17">
          <cell r="A17" t="str">
            <v xml:space="preserve">Выключатель автоматический однополюсный 25А С SH201L 4.5кА (SH201L C25)</v>
          </cell>
        </row>
        <row r="17">
          <cell r="D17">
            <v>404.17</v>
          </cell>
        </row>
        <row r="18">
          <cell r="A18" t="str">
            <v xml:space="preserve">Выключатель автоматический однополюсный 32А С SH201L 4.5кА (SH201L C32)</v>
          </cell>
        </row>
        <row r="18">
          <cell r="D18">
            <v>485.83</v>
          </cell>
        </row>
        <row r="19">
          <cell r="A19" t="str">
            <v xml:space="preserve">Выключатель автоматический однополюсный 40А С SH201L 4.5кА (SH201L C40)</v>
          </cell>
        </row>
        <row r="19">
          <cell r="D19">
            <v>485.83</v>
          </cell>
        </row>
        <row r="20">
          <cell r="A20" t="str">
            <v xml:space="preserve">Выключатель автоматический однополюсный 16А С ВА47-63 4.5кА PROxima (mcb4763-1-16C-pro)</v>
          </cell>
        </row>
        <row r="20">
          <cell r="D20">
            <v>170</v>
          </cell>
        </row>
        <row r="21">
          <cell r="A21" t="str">
            <v xml:space="preserve">Выключатель автоматический однополюсный 20А С ВА47-63 4.5кА PROxima (mcb4763-1-20C-pro)</v>
          </cell>
        </row>
        <row r="21">
          <cell r="D21">
            <v>206.67</v>
          </cell>
        </row>
        <row r="22">
          <cell r="A22" t="str">
            <v xml:space="preserve">Выключатель автоматический однополюсный 25А С ВА47-63 4.5кА PROxima (mcb4763-1-25C-pro)</v>
          </cell>
        </row>
        <row r="22">
          <cell r="D22">
            <v>175</v>
          </cell>
        </row>
        <row r="23">
          <cell r="A23" t="str">
            <v xml:space="preserve">Выключатель автоматический однополюсный 32А С ВА47-63 4.5кА PROxima (mcb4763-1-32C-pro)</v>
          </cell>
        </row>
        <row r="23">
          <cell r="D23">
            <v>201.67</v>
          </cell>
        </row>
        <row r="24">
          <cell r="A24" t="str">
            <v xml:space="preserve">Выключатель автоматический однополюсный 50А С ВА47-63 4.5кА PROxima (mcb4763-1-50C-pro)</v>
          </cell>
        </row>
        <row r="24">
          <cell r="D24">
            <v>237.5</v>
          </cell>
        </row>
        <row r="25">
          <cell r="A25" t="str">
            <v xml:space="preserve">Выключатель автоматический однополюсный 63А С ВА47-63 4.5кА PROxima (mcb4763-1-63C-pro)</v>
          </cell>
        </row>
        <row r="25">
          <cell r="D25">
            <v>238.33</v>
          </cell>
        </row>
        <row r="27">
          <cell r="A27" t="str">
            <v xml:space="preserve">Выключатель автоматический двухполюсный 6А С ВА47-29 4.5кА (MVA20-2-006-C)</v>
          </cell>
        </row>
        <row r="27">
          <cell r="D27">
            <v>406.67</v>
          </cell>
        </row>
        <row r="28">
          <cell r="A28" t="str">
            <v xml:space="preserve">Выключатель автоматический двухполюсный 10А С ВА47-29 4.5кА (MVA20-2-010-C)</v>
          </cell>
        </row>
        <row r="28">
          <cell r="D28">
            <v>354.17</v>
          </cell>
        </row>
        <row r="29">
          <cell r="A29" t="str">
            <v xml:space="preserve">Выключатель автоматический двухполюсный 16А С ВА47-29 4.5кА (MVA20-2-016-C)</v>
          </cell>
        </row>
        <row r="29">
          <cell r="D29">
            <v>373.33</v>
          </cell>
        </row>
        <row r="30">
          <cell r="A30" t="str">
            <v xml:space="preserve">Выключатель автоматический двухполюсный 20А С ВА47-29 4.5кА (MVA20-2-020-C)</v>
          </cell>
        </row>
        <row r="30">
          <cell r="D30">
            <v>400.83</v>
          </cell>
        </row>
        <row r="31">
          <cell r="A31" t="str">
            <v xml:space="preserve">Выключатель автоматический двухполюсный 25А C ВА47-29 C 4.5кА (MVA20-2-025-C)</v>
          </cell>
        </row>
        <row r="31">
          <cell r="D31">
            <v>368.33</v>
          </cell>
        </row>
        <row r="32">
          <cell r="A32" t="str">
            <v xml:space="preserve">Выключатель автоматический двухполюсный 32А С ВА47-29 4.5кА (MVA20-2-032-C)</v>
          </cell>
        </row>
        <row r="32">
          <cell r="D32">
            <v>369.17</v>
          </cell>
        </row>
        <row r="33">
          <cell r="A33" t="str">
            <v xml:space="preserve">Выключатель автоматический двухполюсный 40А С ВА47-29 4.5кА (MVA20-2-040-C)</v>
          </cell>
        </row>
        <row r="33">
          <cell r="D33">
            <v>377.5</v>
          </cell>
        </row>
        <row r="34">
          <cell r="A34" t="str">
            <v xml:space="preserve">Выключатель автоматический двухполюсный 50А С ВА47-29 4.5кА (MVA20-2-050-C)</v>
          </cell>
        </row>
        <row r="34">
          <cell r="D34">
            <v>443.33</v>
          </cell>
        </row>
        <row r="35">
          <cell r="A35" t="str">
            <v xml:space="preserve">Выключатель автоматический двухполюсный 63А С ВА47-29 4.5кА (MVA20-2-063-C)</v>
          </cell>
        </row>
        <row r="35">
          <cell r="D35">
            <v>448.33</v>
          </cell>
        </row>
        <row r="36">
          <cell r="A36" t="str">
            <v xml:space="preserve">Выключатель автоматический двухполюсный 6А С SH202L 4.5кА (SH202L C6)</v>
          </cell>
        </row>
        <row r="36">
          <cell r="D36">
            <v>1025</v>
          </cell>
        </row>
        <row r="37">
          <cell r="A37" t="str">
            <v xml:space="preserve">Выключатель автоматический двухполюсный 10А С SH202L 4.5кА (SH202L C10)</v>
          </cell>
        </row>
        <row r="37">
          <cell r="D37">
            <v>890.83</v>
          </cell>
        </row>
        <row r="38">
          <cell r="A38" t="str">
            <v xml:space="preserve">Выключатель автоматический двухполюсный 16А С SH202L 4.5кА (SH202L C16)</v>
          </cell>
        </row>
        <row r="38">
          <cell r="D38">
            <v>890.83</v>
          </cell>
        </row>
        <row r="39">
          <cell r="A39" t="str">
            <v xml:space="preserve">Выключатель автоматический двухполюсный 20А С SH202L 4.5кА (SH202L C20)</v>
          </cell>
        </row>
        <row r="39">
          <cell r="D39">
            <v>935.83</v>
          </cell>
        </row>
        <row r="40">
          <cell r="A40" t="str">
            <v xml:space="preserve">Выключатель автоматический двухполюсный 25А С SH202L 4.5кА (SH202L C25)</v>
          </cell>
        </row>
        <row r="40">
          <cell r="D40">
            <v>890.83</v>
          </cell>
        </row>
        <row r="41">
          <cell r="A41" t="str">
            <v xml:space="preserve">Выключатель автоматический двухполюсный 32А С SH202L 4.5кА (SH202L C32)</v>
          </cell>
        </row>
        <row r="41">
          <cell r="D41">
            <v>1220.83</v>
          </cell>
        </row>
        <row r="42">
          <cell r="A42" t="str">
            <v xml:space="preserve">Выключатель автоматический двухполюсный 40А С SH202L 4.5кА (SH202L C40)</v>
          </cell>
        </row>
        <row r="42">
          <cell r="D42">
            <v>1220.83</v>
          </cell>
        </row>
        <row r="43">
          <cell r="A43" t="str">
            <v xml:space="preserve">Выключатель автоматический двухполюсный 50А С S202 6кА (S202 C50)</v>
          </cell>
        </row>
        <row r="43">
          <cell r="D43">
            <v>3823.33</v>
          </cell>
        </row>
        <row r="44">
          <cell r="A44" t="str">
            <v xml:space="preserve">Выключатель автоматический двухполюсный 63А С S202 6кА (S202 C63)</v>
          </cell>
        </row>
        <row r="44">
          <cell r="D44">
            <v>3823.33</v>
          </cell>
        </row>
        <row r="45">
          <cell r="A45" t="str">
            <v xml:space="preserve">Выключатель автоматический двухполюсный 16А С ВА47-63 4.5кА PROxima (mcb4763-2-16C-pro)</v>
          </cell>
        </row>
        <row r="45">
          <cell r="D45">
            <v>424.17</v>
          </cell>
        </row>
        <row r="46">
          <cell r="A46" t="str">
            <v xml:space="preserve">Выключатель автоматический двухполюсный 20А С ВА47-63 4.5кА PROxima (mcb4763-2-20C-pro)</v>
          </cell>
        </row>
        <row r="46">
          <cell r="D46">
            <v>436.67</v>
          </cell>
        </row>
        <row r="47">
          <cell r="A47" t="str">
            <v xml:space="preserve">Выключатель автоматический двухполюсный 25А С ВА47-63 4.5кА PROxima (mcb4763-2-25C-pro)</v>
          </cell>
        </row>
        <row r="47">
          <cell r="D47">
            <v>400.83</v>
          </cell>
        </row>
        <row r="48">
          <cell r="A48" t="str">
            <v xml:space="preserve">Выключатель автоматический двухполюсный 32А С ВА47-63 4.5кА PROxima (mcb4763-2-32C-pro)</v>
          </cell>
        </row>
        <row r="48">
          <cell r="D48">
            <v>401.67</v>
          </cell>
        </row>
        <row r="49">
          <cell r="A49" t="str">
            <v xml:space="preserve">Выключатель автоматический двухполюсный 40А С ВА47-63 4.5кА PROxima (mcb4763-2-40C-pro)</v>
          </cell>
        </row>
        <row r="49">
          <cell r="D49">
            <v>410.83</v>
          </cell>
        </row>
        <row r="50">
          <cell r="A50" t="str">
            <v xml:space="preserve">Выключатель автоматический двухполюсный 63А С ВА47-63 4.5кА PROxima (mcb4763-2-63C-2pro)</v>
          </cell>
        </row>
        <row r="50">
          <cell r="D50">
            <v>487.5</v>
          </cell>
        </row>
        <row r="51">
          <cell r="A51" t="str">
            <v xml:space="preserve">Выключатель автоматический двухполюсный 50А С ВА47-63 4.5кА PROxima (mcb4763-2-50C-pro)</v>
          </cell>
        </row>
        <row r="51">
          <cell r="D51">
            <v>482.5</v>
          </cell>
        </row>
        <row r="53">
          <cell r="A53" t="str">
            <v xml:space="preserve">Выключатель автоматический трехполюсный 6А С ВА47-29 4.5кА (MVA20-3-006-C)</v>
          </cell>
        </row>
        <row r="53">
          <cell r="D53">
            <v>593.33</v>
          </cell>
        </row>
        <row r="54">
          <cell r="A54" t="str">
            <v xml:space="preserve">Выключатель автоматический трехполюсный 10А C ВА47-29 4.5кА (MVA20-3-010-C)</v>
          </cell>
        </row>
        <row r="54">
          <cell r="D54">
            <v>589.17</v>
          </cell>
        </row>
        <row r="55">
          <cell r="A55" t="str">
            <v xml:space="preserve">Выключатель автоматический трехполюсный 16А C ВА47-29 4.5кА (MVA20-3-016-C)</v>
          </cell>
        </row>
        <row r="55">
          <cell r="D55">
            <v>570.83</v>
          </cell>
        </row>
        <row r="56">
          <cell r="A56" t="str">
            <v xml:space="preserve">Выключатель автоматический трехполюсный 20А С ВА47-29 4.5кА (MVA20-3-020-C)</v>
          </cell>
        </row>
        <row r="56">
          <cell r="D56">
            <v>591.67</v>
          </cell>
        </row>
        <row r="57">
          <cell r="A57" t="str">
            <v xml:space="preserve">Выключатель автоматический трехполюсный 25А C ВА47-29 4.5кА (MVA20-3-025-C)</v>
          </cell>
        </row>
        <row r="57">
          <cell r="D57">
            <v>513.33</v>
          </cell>
        </row>
        <row r="58">
          <cell r="A58" t="str">
            <v xml:space="preserve">Выключатель автоматический трехполюсный 32А C ВА47-29 4.5кА (MVA20-3-032-C)</v>
          </cell>
        </row>
        <row r="58">
          <cell r="D58">
            <v>554.17</v>
          </cell>
        </row>
        <row r="59">
          <cell r="A59" t="str">
            <v xml:space="preserve">Выключатель автоматический трехполюсный 40А C ВА47-29 4.5кА (MVA20-3-040-C)</v>
          </cell>
        </row>
        <row r="59">
          <cell r="D59">
            <v>575.83</v>
          </cell>
        </row>
        <row r="60">
          <cell r="A60" t="str">
            <v xml:space="preserve">Выключатель автоматический трехполюсный 50А C ВА47-29 4.5кА (MVA20-3-050-C)</v>
          </cell>
        </row>
        <row r="60">
          <cell r="D60">
            <v>688.33</v>
          </cell>
        </row>
        <row r="61">
          <cell r="A61" t="str">
            <v xml:space="preserve">Выключатель автоматический трехполюсный 63А C ВА47-29 4.5кА (MVA20-3-063-C)</v>
          </cell>
        </row>
        <row r="61">
          <cell r="D61">
            <v>671.67</v>
          </cell>
        </row>
        <row r="62">
          <cell r="A62" t="str">
            <v xml:space="preserve">Выключатель автоматический трехполюсный 80А C ВА47-100 10кА (MVA40-3-080-C)</v>
          </cell>
        </row>
        <row r="62">
          <cell r="D62">
            <v>2239.17</v>
          </cell>
        </row>
        <row r="63">
          <cell r="A63" t="str">
            <v xml:space="preserve">Выключатель автоматический трехполюсный 100 А C ВА47-100 C 10кА (MVA40-3-100-C)</v>
          </cell>
        </row>
        <row r="63">
          <cell r="D63">
            <v>2195.83</v>
          </cell>
        </row>
        <row r="64">
          <cell r="A64" t="str">
            <v xml:space="preserve">Выключатель автоматический трехполюсный 10А С S203 6кА (S203 C10)</v>
          </cell>
        </row>
        <row r="64">
          <cell r="D64">
            <v>2681.67</v>
          </cell>
        </row>
        <row r="65">
          <cell r="A65" t="str">
            <v xml:space="preserve">Выключатель автоматический трехполюсный 16А С S203 6кА (S203 C16)</v>
          </cell>
        </row>
        <row r="65">
          <cell r="D65">
            <v>2498.33</v>
          </cell>
        </row>
        <row r="66">
          <cell r="A66" t="str">
            <v xml:space="preserve">Выключатель автоматический трехполюсный 20А С S203 6кА (S203 C20)</v>
          </cell>
        </row>
        <row r="66">
          <cell r="D66">
            <v>3059.17</v>
          </cell>
        </row>
        <row r="67">
          <cell r="A67" t="str">
            <v xml:space="preserve">Выключатель автоматический трехполюсный 25А С S203 6кА (S203 C25)</v>
          </cell>
        </row>
        <row r="67">
          <cell r="D67">
            <v>3025</v>
          </cell>
        </row>
        <row r="68">
          <cell r="A68" t="str">
            <v xml:space="preserve">Выключатель автоматический трехполюсный 32А С S203 6кА (S203 C32)</v>
          </cell>
        </row>
        <row r="68">
          <cell r="D68">
            <v>3300</v>
          </cell>
        </row>
        <row r="69">
          <cell r="A69" t="str">
            <v xml:space="preserve">Выключатель автоматический трехполюсный 40А С SH203L 4.5кА (SH203L C40)</v>
          </cell>
        </row>
        <row r="69">
          <cell r="D69">
            <v>3345.83</v>
          </cell>
        </row>
        <row r="70">
          <cell r="A70" t="str">
            <v xml:space="preserve">Выключатель автоматический трехполюсный 50А С S203 6кА (S203 C50)</v>
          </cell>
        </row>
        <row r="70">
          <cell r="D70">
            <v>4543.33</v>
          </cell>
        </row>
        <row r="71">
          <cell r="A71" t="str">
            <v xml:space="preserve">Выключатель автоматический трехполюсный 80А С S203 6кА (S203 C80)</v>
          </cell>
        </row>
        <row r="71">
          <cell r="D71">
            <v>15751.67</v>
          </cell>
        </row>
        <row r="72">
          <cell r="A72" t="str">
            <v xml:space="preserve">Автоматические выключатели 4-полюсные</v>
          </cell>
        </row>
        <row r="72">
          <cell r="D72">
            <v>0</v>
          </cell>
        </row>
        <row r="73">
          <cell r="A73" t="str">
            <v xml:space="preserve">Выключатель автоматический четырехполюсный 32А С ВА47-29 4.5кА (MVA20-4-032-C)</v>
          </cell>
        </row>
        <row r="73">
          <cell r="D73">
            <v>992.5</v>
          </cell>
        </row>
        <row r="74">
          <cell r="A74" t="str">
            <v xml:space="preserve">Выключатель автоматический четырехполюсный 40А С ВА47-29 4.5кА (MVA20-4-040-C)</v>
          </cell>
        </row>
        <row r="74">
          <cell r="D74">
            <v>1020.83</v>
          </cell>
        </row>
        <row r="75">
          <cell r="A75" t="str">
            <v xml:space="preserve">Выключатель автоматический четырехполюсный 50А С ВА47-29 4.5кА (MVA20-4-050-C)</v>
          </cell>
        </row>
        <row r="75">
          <cell r="D75">
            <v>1054.17</v>
          </cell>
        </row>
        <row r="76">
          <cell r="A76" t="str">
            <v xml:space="preserve">Выключатель автоматический четырехполюсный 63А С ВА47-29 4.5кА (MVA20-4-063-C)</v>
          </cell>
        </row>
        <row r="76">
          <cell r="D76">
            <v>1030.83</v>
          </cell>
        </row>
        <row r="77">
          <cell r="A77" t="str">
            <v xml:space="preserve">Выключатель автоматический четырехполюсный 80А С ВА47-100 10кА (MVA40-4-080-C)</v>
          </cell>
        </row>
        <row r="77">
          <cell r="D77">
            <v>3118.33</v>
          </cell>
        </row>
        <row r="78">
          <cell r="A78" t="str">
            <v xml:space="preserve">Выключатель автоматический четырехполюсный 100А С ВА47-100 10кА (MVA40-4-100-C)</v>
          </cell>
        </row>
        <row r="78">
          <cell r="D78">
            <v>3118.33</v>
          </cell>
        </row>
        <row r="80">
          <cell r="A80" t="str">
            <v xml:space="preserve">Выключатель автоматический трехполюсный ВА88-35 100А 35кА</v>
          </cell>
        </row>
        <row r="80">
          <cell r="D80">
            <v>7344.17</v>
          </cell>
        </row>
        <row r="81">
          <cell r="A81" t="str">
            <v xml:space="preserve">Выключатель автоматический трехполюсный ВА88-35 125А 25кА</v>
          </cell>
        </row>
        <row r="81">
          <cell r="D81">
            <v>7905.83</v>
          </cell>
        </row>
        <row r="82">
          <cell r="A82" t="str">
            <v xml:space="preserve">Выключатель автоматический трехполюсный ВА88-35 160А 35кА РЭ1600А</v>
          </cell>
        </row>
        <row r="82">
          <cell r="D82">
            <v>7293.33</v>
          </cell>
        </row>
        <row r="83">
          <cell r="A83" t="str">
            <v xml:space="preserve">Выключатель автоматический трехполюсный ВА88-35 200А 35кА РЭ2000А</v>
          </cell>
        </row>
        <row r="83">
          <cell r="D83">
            <v>8130</v>
          </cell>
        </row>
        <row r="84">
          <cell r="A84" t="str">
            <v xml:space="preserve">Выключатель автоматический трехполюсный ВА88-35 250А 35кА РЭ2500А</v>
          </cell>
        </row>
        <row r="84">
          <cell r="D84">
            <v>7806.67</v>
          </cell>
        </row>
        <row r="85">
          <cell r="A85" t="str">
            <v xml:space="preserve">Выключатель автоматический трехполюсный ВА88-37 315А 35кА</v>
          </cell>
        </row>
        <row r="85">
          <cell r="D85">
            <v>17295.83</v>
          </cell>
        </row>
        <row r="86">
          <cell r="A86" t="str">
            <v xml:space="preserve">Выключатель автоматический трехполюсный ВА88-40 400А 35кА РЭ4000А</v>
          </cell>
        </row>
        <row r="86">
          <cell r="D86">
            <v>30392.5</v>
          </cell>
        </row>
        <row r="87">
          <cell r="A87" t="str">
            <v xml:space="preserve">Выключатель автоматический ВА57Ф35-340010-80А-800-400AC-УХЛ3</v>
          </cell>
        </row>
        <row r="87">
          <cell r="D87">
            <v>3557.5</v>
          </cell>
        </row>
        <row r="88">
          <cell r="A88" t="str">
            <v xml:space="preserve">Выключатель автоматический ВА57Ф35-340010-100А-1000-400AC-УХЛ3</v>
          </cell>
        </row>
        <row r="88">
          <cell r="D88">
            <v>3534.17</v>
          </cell>
        </row>
        <row r="89">
          <cell r="A89" t="str">
            <v xml:space="preserve">Выключатель автоматический ВА57Ф35-340010-125А-1250-400AC-УХЛ3</v>
          </cell>
        </row>
        <row r="89">
          <cell r="D89">
            <v>3534.17</v>
          </cell>
        </row>
        <row r="90">
          <cell r="A90" t="str">
            <v xml:space="preserve">Выключатель автоматический ВА57Ф35-340010-160А-1600-400AC-УХЛ3</v>
          </cell>
        </row>
        <row r="90">
          <cell r="D90">
            <v>3534.17</v>
          </cell>
        </row>
        <row r="91">
          <cell r="A91" t="str">
            <v xml:space="preserve">Выключатель автоматический ВА57Ф35-340010-200А-2000-400AC-УХЛ3</v>
          </cell>
        </row>
        <row r="91">
          <cell r="D91">
            <v>4332.5</v>
          </cell>
        </row>
        <row r="92">
          <cell r="A92" t="str">
            <v xml:space="preserve">Выключатель автоматический ВА57-35-340010-250А-1250-690AC-УХЛ3</v>
          </cell>
        </row>
        <row r="92">
          <cell r="D92">
            <v>4893.33</v>
          </cell>
        </row>
        <row r="93">
          <cell r="A93" t="str">
            <v xml:space="preserve">Выключатель автоматический ВА04-36-340010-320А-3200-690AC-УХЛ3</v>
          </cell>
        </row>
        <row r="93">
          <cell r="D93">
            <v>10310.83</v>
          </cell>
        </row>
        <row r="94">
          <cell r="A94" t="str">
            <v xml:space="preserve">Выключатель автоматический ВА04-36-340010-400А-4000-690AC-УХЛ3</v>
          </cell>
        </row>
        <row r="94">
          <cell r="D94">
            <v>10965.83</v>
          </cell>
        </row>
        <row r="95">
          <cell r="A95" t="str">
            <v xml:space="preserve">Выключатель автоматический ВА51-39-341110-500А-1000-690AC-УХЛ3</v>
          </cell>
        </row>
        <row r="95">
          <cell r="D95">
            <v>12565.77</v>
          </cell>
        </row>
        <row r="96">
          <cell r="A96" t="str">
            <v xml:space="preserve">Выключатель автоматический ВА51-39-341110-630А-1250-690AC-УХЛ3</v>
          </cell>
        </row>
        <row r="96">
          <cell r="D96">
            <v>15887.5</v>
          </cell>
        </row>
        <row r="97">
          <cell r="A97" t="str">
            <v xml:space="preserve">Выключатель автоматический ВА51-39-344610-800А-6300-690AC-УХЛ3-КЭАЗ</v>
          </cell>
        </row>
        <row r="97">
          <cell r="D97">
            <v>18012.5</v>
          </cell>
        </row>
        <row r="98">
          <cell r="A98" t="str">
            <v xml:space="preserve">Выключатель автоматический ВА53-41-344710-1000А-690AC-НР230AC/220DC-УХЛ3</v>
          </cell>
        </row>
        <row r="98">
          <cell r="D98">
            <v>80629.17</v>
          </cell>
        </row>
        <row r="100">
          <cell r="A100" t="str">
            <v xml:space="preserve">Выключатель дифференциального тока (УЗО) 2п ВД1-63 16A 30мA(Электромеханическое)</v>
          </cell>
        </row>
        <row r="100">
          <cell r="D100">
            <v>1369.17</v>
          </cell>
        </row>
        <row r="101">
          <cell r="A101" t="str">
            <v xml:space="preserve">Выключатель дифференциального тока (УЗО) 2п ВД1-63 25A 30мA(Электромеханическое)</v>
          </cell>
        </row>
        <row r="101">
          <cell r="D101">
            <v>1280</v>
          </cell>
        </row>
        <row r="102">
          <cell r="A102" t="str">
            <v xml:space="preserve">Выключатель дифференциального тока (УЗО) 2п ВД1-63 32A 30мA(Электромеханическое)</v>
          </cell>
        </row>
        <row r="102">
          <cell r="D102">
            <v>1388.33</v>
          </cell>
        </row>
        <row r="103">
          <cell r="A103" t="str">
            <v xml:space="preserve">Выключатель дифференциального тока (УЗО) 2п 32А 100мА ВД1-63 АС(Электромеханическое)</v>
          </cell>
        </row>
        <row r="103">
          <cell r="D103">
            <v>2151.67</v>
          </cell>
        </row>
        <row r="104">
          <cell r="A104" t="str">
            <v xml:space="preserve">Выключатель дифференциального тока (УЗО) 2п ВД1-63 40A 30мA(Электромеханическое)</v>
          </cell>
        </row>
        <row r="104">
          <cell r="D104">
            <v>1335</v>
          </cell>
        </row>
        <row r="105">
          <cell r="A105" t="str">
            <v xml:space="preserve">Выключатель дифференциального тока (УЗО) 2п 40А 100мА ВД1-63 АС(Электромеханическое)</v>
          </cell>
        </row>
        <row r="105">
          <cell r="D105">
            <v>1900.83</v>
          </cell>
        </row>
        <row r="106">
          <cell r="A106" t="str">
            <v xml:space="preserve">Выключатель дифференциального тока (УЗО) 2п 63А 100мА ВД1-63 АС(Электромеханическое)</v>
          </cell>
        </row>
        <row r="106">
          <cell r="D106">
            <v>1940</v>
          </cell>
        </row>
        <row r="107">
          <cell r="A107" t="str">
            <v xml:space="preserve">Выключатель дифференциального тока (УЗО) 4п 16А 30мА ВД1-63 АС(Электромеханическое)</v>
          </cell>
        </row>
        <row r="107">
          <cell r="D107">
            <v>1767.5</v>
          </cell>
        </row>
        <row r="108">
          <cell r="A108" t="str">
            <v xml:space="preserve">Выключатель дифференциального тока (УЗО) 4п 25А 30мА ВД1-63 АС(Электромеханическое)</v>
          </cell>
        </row>
        <row r="108">
          <cell r="D108">
            <v>1798.33</v>
          </cell>
        </row>
        <row r="109">
          <cell r="A109" t="str">
            <v xml:space="preserve">Выключатель дифференциального тока (УЗО) 4п 32А 30мА ВД1-63 АС(Электромеханическое)</v>
          </cell>
        </row>
        <row r="109">
          <cell r="D109">
            <v>1941.67</v>
          </cell>
        </row>
        <row r="110">
          <cell r="A110" t="str">
            <v xml:space="preserve">Выключатель дифференциального тока (УЗО) 4п 32А 100мА ВД1-63 АС(Электромеханическое)</v>
          </cell>
        </row>
        <row r="110">
          <cell r="D110">
            <v>2850.83</v>
          </cell>
        </row>
        <row r="111">
          <cell r="A111" t="str">
            <v xml:space="preserve">Выключатель дифференциального тока (УЗО) 4п 40А 100мА ВД1-63 АС(Электромеханическое)</v>
          </cell>
        </row>
        <row r="111">
          <cell r="D111">
            <v>2714.17</v>
          </cell>
        </row>
        <row r="112">
          <cell r="A112" t="str">
            <v xml:space="preserve">Выключатель дифференциального тока (УЗО) 4п 63А 100мА ВД1-63 АС(Электромеханическое)</v>
          </cell>
        </row>
        <row r="112">
          <cell r="D112">
            <v>2840.83</v>
          </cell>
        </row>
        <row r="113">
          <cell r="A113" t="str">
            <v xml:space="preserve">Выключатель дифференциального тока (УЗО) 4п 100А 300мА ВД1-63 АС(Электромеханическое)</v>
          </cell>
        </row>
        <row r="113">
          <cell r="D113">
            <v>2834.17</v>
          </cell>
        </row>
        <row r="114">
          <cell r="A114" t="str">
            <v xml:space="preserve">Выключатель дифференциального тока (УЗО) 2п 16А 10мА F202 АС (F202 AC-16/0,01)</v>
          </cell>
        </row>
        <row r="114">
          <cell r="D114">
            <v>6206.67</v>
          </cell>
        </row>
        <row r="115">
          <cell r="A115" t="str">
            <v xml:space="preserve">Выключатель дифференциального тока (УЗО) 2п 25А 30мА F202 А (F202 A-25/0,03)</v>
          </cell>
        </row>
        <row r="115">
          <cell r="D115">
            <v>6206.67</v>
          </cell>
        </row>
        <row r="116">
          <cell r="A116" t="str">
            <v xml:space="preserve">Выключатель дифференциального тока (УЗО) 2п 40А 100мА F202 АС (F202 AC-40/0,1)</v>
          </cell>
        </row>
        <row r="116">
          <cell r="D116">
            <v>6445.83</v>
          </cell>
        </row>
        <row r="117">
          <cell r="A117" t="str">
            <v xml:space="preserve">Выключатель дифференциального тока (УЗО) 2п 63А 100мА F202 АС (F202 AC-63/0,1)</v>
          </cell>
        </row>
        <row r="117">
          <cell r="D117">
            <v>9549.17</v>
          </cell>
        </row>
        <row r="118">
          <cell r="A118" t="str">
            <v xml:space="preserve">Выключатель дифференциального тока (УЗО) 4п 25А 30мА F204 АС (F204 AC-25/0,03)</v>
          </cell>
        </row>
        <row r="118">
          <cell r="D118">
            <v>11530.83</v>
          </cell>
        </row>
        <row r="119">
          <cell r="A119" t="str">
            <v xml:space="preserve">Выключатель дифференциального тока (УЗО) 4п 40А 100мА F204 АС (F204 AC-40/0,1)</v>
          </cell>
        </row>
        <row r="119">
          <cell r="D119">
            <v>10504.17</v>
          </cell>
        </row>
        <row r="120">
          <cell r="A120" t="str">
            <v xml:space="preserve">Выключатель дифференциального тока (УЗО) 4п 63А 100мА F204 АС (F204 AC-63/0,1)</v>
          </cell>
        </row>
        <row r="120">
          <cell r="D120">
            <v>11459.17</v>
          </cell>
        </row>
        <row r="121">
          <cell r="A121" t="str">
            <v xml:space="preserve">Выключатель автоматический дифференциальный АД-12 2п 10А 30мА С</v>
          </cell>
        </row>
        <row r="121">
          <cell r="D121">
            <v>1037.5</v>
          </cell>
        </row>
        <row r="122">
          <cell r="A122" t="str">
            <v xml:space="preserve">Выключатель автоматический дифференциальный АД-12 2п 16A C 30мA</v>
          </cell>
        </row>
        <row r="122">
          <cell r="D122">
            <v>968.33</v>
          </cell>
        </row>
        <row r="123">
          <cell r="A123" t="str">
            <v xml:space="preserve">Выключатель автоматический дифференциальный АД-12 2п 25А 30мА С</v>
          </cell>
        </row>
        <row r="123">
          <cell r="D123">
            <v>980</v>
          </cell>
        </row>
        <row r="124">
          <cell r="A124" t="str">
            <v xml:space="preserve">Выключатель автоматический дифференциальный АД-12 2п 40А 30мА С</v>
          </cell>
        </row>
        <row r="124">
          <cell r="D124">
            <v>1045.83</v>
          </cell>
        </row>
        <row r="125">
          <cell r="A125" t="str">
            <v xml:space="preserve">Выключатель автоматический дифференциальный 1п+N 63А 100мА АВДТ-32 C(Электронный)</v>
          </cell>
        </row>
        <row r="125">
          <cell r="D125">
            <v>1585.83</v>
          </cell>
        </row>
        <row r="126">
          <cell r="A126" t="str">
            <v xml:space="preserve">Выключатель автоматический дифференциальный АД-14 4п 16А 30мА С</v>
          </cell>
        </row>
        <row r="126">
          <cell r="D126">
            <v>1530</v>
          </cell>
        </row>
        <row r="127">
          <cell r="A127" t="str">
            <v xml:space="preserve">Выключатель автоматический дифференциальный АД-14 4п 25А 30мА С</v>
          </cell>
        </row>
        <row r="127">
          <cell r="D127">
            <v>1465</v>
          </cell>
        </row>
        <row r="128">
          <cell r="A128" t="str">
            <v xml:space="preserve">Выключатель автоматический дифференциальный АД-14 4п 32А 30мА С</v>
          </cell>
        </row>
        <row r="128">
          <cell r="D128">
            <v>1405.83</v>
          </cell>
        </row>
        <row r="129">
          <cell r="A129" t="str">
            <v xml:space="preserve">Выключатель автоматический дифференциальный АД-14 4п 32А 100мА С</v>
          </cell>
        </row>
        <row r="129">
          <cell r="D129">
            <v>1943.33</v>
          </cell>
        </row>
        <row r="130">
          <cell r="A130" t="str">
            <v xml:space="preserve">Выключатель автоматический дифференциальный АД-14 4п 40А 30мА С</v>
          </cell>
        </row>
        <row r="130">
          <cell r="D130">
            <v>1528.33</v>
          </cell>
        </row>
        <row r="131">
          <cell r="A131" t="str">
            <v xml:space="preserve">Выключатель автоматический дифференциальный АД-14 4п 40А 100мА С</v>
          </cell>
        </row>
        <row r="131">
          <cell r="D131">
            <v>1945.83</v>
          </cell>
        </row>
        <row r="132">
          <cell r="A132" t="str">
            <v xml:space="preserve">Выключатель автоматический дифференциальный АД-14 4п 63А 100мА С</v>
          </cell>
        </row>
        <row r="132">
          <cell r="D132">
            <v>1948.33</v>
          </cell>
        </row>
        <row r="133">
          <cell r="A133" t="str">
            <v xml:space="preserve">Выключатели нагрузки/Разъединители/Рубильники/ОПС/ОПН/УЗО</v>
          </cell>
        </row>
        <row r="133">
          <cell r="D133">
            <v>0</v>
          </cell>
        </row>
        <row r="134">
          <cell r="A134" t="str">
            <v xml:space="preserve">Выключатель нагрузки 1п ВН-32 40А (MNV10-1-040)</v>
          </cell>
        </row>
        <row r="134">
          <cell r="D134">
            <v>228.33</v>
          </cell>
        </row>
        <row r="135">
          <cell r="A135" t="str">
            <v xml:space="preserve">Выключатель нагрузки 1п ВН-32 63А (MNV10-1-063)</v>
          </cell>
        </row>
        <row r="135">
          <cell r="D135">
            <v>288.33</v>
          </cell>
        </row>
        <row r="136">
          <cell r="A136" t="str">
            <v xml:space="preserve">Выключатель нагрузки 3п ВН-32 32А (MNV10-3-032)</v>
          </cell>
        </row>
        <row r="136">
          <cell r="D136">
            <v>684.17</v>
          </cell>
        </row>
        <row r="137">
          <cell r="A137" t="str">
            <v xml:space="preserve">Выключатель нагрузки 3п ВН-32 40А (MNV10-3-040)</v>
          </cell>
        </row>
        <row r="137">
          <cell r="D137">
            <v>684.17</v>
          </cell>
        </row>
        <row r="138">
          <cell r="A138" t="str">
            <v xml:space="preserve">Выключатель нагрузки 3п ВН-32 63А (MNV10-3-063)</v>
          </cell>
        </row>
        <row r="138">
          <cell r="D138">
            <v>855</v>
          </cell>
        </row>
        <row r="139">
          <cell r="A139" t="str">
            <v xml:space="preserve">Выключатель нагрузки 3п ВН-32 100А (MNV10-3-100)</v>
          </cell>
        </row>
        <row r="139">
          <cell r="D139">
            <v>855</v>
          </cell>
        </row>
        <row r="140">
          <cell r="A140" t="str">
            <v xml:space="preserve">Переключатель трехпозиционный 1P 63A Basic</v>
          </cell>
        </row>
        <row r="140">
          <cell r="D140">
            <v>909.17</v>
          </cell>
        </row>
        <row r="141">
          <cell r="A141" t="str">
            <v xml:space="preserve">Переключатель трехпозиционный 3P 63А Basic</v>
          </cell>
        </row>
        <row r="141">
          <cell r="D141">
            <v>2560.83</v>
          </cell>
        </row>
        <row r="142">
          <cell r="A142" t="str">
            <v xml:space="preserve">Рубильник ВР32-31В31250 (SRK01-111-100)</v>
          </cell>
        </row>
        <row r="142">
          <cell r="D142">
            <v>2173.33</v>
          </cell>
        </row>
        <row r="143">
          <cell r="A143" t="str">
            <v xml:space="preserve">Рубильник ВР32-35В31250 (SRK21-111-250)</v>
          </cell>
        </row>
        <row r="143">
          <cell r="D143">
            <v>3010.83</v>
          </cell>
        </row>
        <row r="144">
          <cell r="A144" t="str">
            <v xml:space="preserve">Рубильник ВР32-37В31250 (SRK31-111-400)</v>
          </cell>
        </row>
        <row r="144">
          <cell r="D144">
            <v>4209.17</v>
          </cell>
        </row>
        <row r="145">
          <cell r="A145" t="str">
            <v xml:space="preserve">Выключатель-разъединитель ВР32У-31А31220 100А 1 направление с дугогасительными камерами несъемная левая/правая рукоятка MAXima (uvr32-31a31220)</v>
          </cell>
        </row>
        <row r="145">
          <cell r="D145">
            <v>2785</v>
          </cell>
        </row>
        <row r="146">
          <cell r="A146" t="str">
            <v xml:space="preserve">Выключатель-разъединитель ВР32У-35А31220 250А 1 направление с дугогасительными камерами несъемная левая/правая рукоятка MAXima (uvr32-35a31220)</v>
          </cell>
        </row>
        <row r="146">
          <cell r="D146">
            <v>4394.17</v>
          </cell>
        </row>
        <row r="147">
          <cell r="A147" t="str">
            <v xml:space="preserve">Выключатель-разъединитель ВР32У-37А71220 400А 2 направления с дугогасительными камерами несъемная левая/правая рукоятка MAXima (uvr32-37a71220)</v>
          </cell>
        </row>
        <row r="147">
          <cell r="D147">
            <v>9785.83</v>
          </cell>
        </row>
        <row r="148">
          <cell r="A148" t="str">
            <v xml:space="preserve">Рубильник OT40F3С до 40А реверсивный 3п с рукояткой DIN/винт (1SCA104913R1001)</v>
          </cell>
        </row>
        <row r="148">
          <cell r="D148">
            <v>9431.67</v>
          </cell>
        </row>
        <row r="149">
          <cell r="A149" t="str">
            <v xml:space="preserve">Рубильник OT80F3C реверсивный 3п без рукоятки (1SCA105402R1001)</v>
          </cell>
        </row>
        <row r="149">
          <cell r="D149">
            <v>13863.33</v>
          </cell>
        </row>
        <row r="150">
          <cell r="A150" t="str">
            <v xml:space="preserve">Рубильник OT40F3 3п с рукояткой DIN/винт (1SCA104902R1001)</v>
          </cell>
        </row>
        <row r="150">
          <cell r="D150">
            <v>3100.83</v>
          </cell>
        </row>
        <row r="151">
          <cell r="A151" t="str">
            <v xml:space="preserve">Рубильник OT80F3 3п с рукояткой DIN/винт (1SCA105798R1001)</v>
          </cell>
        </row>
        <row r="151">
          <cell r="D151">
            <v>4568.33</v>
          </cell>
        </row>
        <row r="152">
          <cell r="A152" t="str">
            <v xml:space="preserve">Реверсивный рубильник OT125F3C до 125А 3-полюсный для установки на DIN-рейку или монтажную плату</v>
          </cell>
        </row>
        <row r="152">
          <cell r="D152">
            <v>22252.5</v>
          </cell>
        </row>
        <row r="153">
          <cell r="A153" t="str">
            <v xml:space="preserve">Ручка управления OHBS9/1 прямого монтажа для рубильников ОТ63..125F черная</v>
          </cell>
        </row>
        <row r="153">
          <cell r="D153">
            <v>644.17</v>
          </cell>
        </row>
        <row r="154">
          <cell r="A154" t="str">
            <v xml:space="preserve">Ограничитель перенапряжения однополюсный ОПС1-C 1п 20кА 400В (MOP20-1-C)</v>
          </cell>
        </row>
        <row r="154">
          <cell r="D154">
            <v>2074.17</v>
          </cell>
        </row>
        <row r="155">
          <cell r="A155" t="str">
            <v xml:space="preserve">Ограничитель перенапряжения трехполюсный ОПС1-C 3п 20кА 400В (MOP20-3-C)</v>
          </cell>
        </row>
        <row r="155">
          <cell r="D155">
            <v>7605.83</v>
          </cell>
        </row>
        <row r="156">
          <cell r="A156" t="str">
            <v xml:space="preserve">Ограничитель перенапряжения трехполюсный ОПС1-В 3п 30кА 400В (MOP20-3-B)</v>
          </cell>
        </row>
        <row r="156">
          <cell r="D156">
            <v>11796.67</v>
          </cell>
        </row>
        <row r="157">
          <cell r="A157" t="str">
            <v xml:space="preserve">Ограничитель перенапряжения четырехполюсный ОПС1-C 4п 20кА 400В (MOP20-4-C)</v>
          </cell>
        </row>
        <row r="157">
          <cell r="D157">
            <v>9359.17</v>
          </cell>
        </row>
        <row r="158">
          <cell r="A158" t="str">
            <v xml:space="preserve">Ограничитель перенапряжений ОПН-280 3ОИ LVA280B-FL (UZO-19-280-FL)</v>
          </cell>
        </row>
        <row r="158">
          <cell r="D158">
            <v>3848.33</v>
          </cell>
        </row>
        <row r="159">
          <cell r="A159" t="str">
            <v xml:space="preserve">Ограничитель перенапряжения OVR T2 3N 40 275P QS (OVR T2 3N 40-275 P)</v>
          </cell>
        </row>
        <row r="159">
          <cell r="D159">
            <v>15648.33</v>
          </cell>
        </row>
        <row r="160">
          <cell r="A160" t="str">
            <v xml:space="preserve">Ограничитель перенапряжения SE46.275-15 с прокалывающим зажимом (SE46.275-15)</v>
          </cell>
        </row>
        <row r="160">
          <cell r="D160">
            <v>2631.67</v>
          </cell>
        </row>
        <row r="161">
          <cell r="A161" t="str">
            <v xml:space="preserve">Ограничитель перенапряжений ОПН-П-10/12/10/400 УХЛ1</v>
          </cell>
        </row>
        <row r="161">
          <cell r="D161">
            <v>4695</v>
          </cell>
        </row>
        <row r="162">
          <cell r="A162" t="str">
            <v>Розетки</v>
          </cell>
        </row>
        <row r="162">
          <cell r="D162">
            <v>0</v>
          </cell>
        </row>
        <row r="163">
          <cell r="A163" t="str">
            <v xml:space="preserve">Розетка на DIN-рейку с заземлением контактов РАр 10-3-ОП (MRD10-16)</v>
          </cell>
        </row>
        <row r="163">
          <cell r="D163">
            <v>350</v>
          </cell>
        </row>
        <row r="164">
          <cell r="A164" t="str">
            <v xml:space="preserve">Розетка кабельная 16А 2Р+E IР44 на поверхность 250В CEWE (216 RS6)</v>
          </cell>
        </row>
        <row r="164">
          <cell r="D164">
            <v>660.83</v>
          </cell>
        </row>
        <row r="165">
          <cell r="A165" t="str">
            <v xml:space="preserve">Розетка кабельная 16А 3Р+E IР44 на поверхность 380В 114 (PSR12-016-4)</v>
          </cell>
        </row>
        <row r="165">
          <cell r="D165">
            <v>355.03</v>
          </cell>
        </row>
        <row r="166">
          <cell r="A166" t="str">
            <v xml:space="preserve">Розетка кабельная 32А 3Р+N+Е IР44 на поверхность 380В 125 (PSR12-032-5)</v>
          </cell>
        </row>
        <row r="166">
          <cell r="D166">
            <v>430</v>
          </cell>
        </row>
        <row r="167">
          <cell r="A167" t="str">
            <v xml:space="preserve">Розетка кабельная 16А 3Р+N+E IР44 на поверхность 415В CEWE (416 RS6)</v>
          </cell>
        </row>
        <row r="167">
          <cell r="D167">
            <v>725</v>
          </cell>
        </row>
        <row r="168">
          <cell r="A168" t="str">
            <v xml:space="preserve">Розетка кабельная 32А 3Р+N+E IР44 на поверхность 415В CEWE (432 RS6)</v>
          </cell>
        </row>
        <row r="168">
          <cell r="D168">
            <v>1074.17</v>
          </cell>
        </row>
        <row r="169">
          <cell r="A169" t="str">
            <v xml:space="preserve">Щиты с монтажной панелью металлические</v>
          </cell>
        </row>
        <row r="169">
          <cell r="D169">
            <v>0</v>
          </cell>
        </row>
        <row r="170">
          <cell r="A170" t="str">
            <v xml:space="preserve">Щит монтажный ЩМП 250х300х150 IP54 У2 металлический ЩМП-2.3.1-0 (YKM40-231-54)</v>
          </cell>
        </row>
        <row r="170">
          <cell r="D170">
            <v>2753.33</v>
          </cell>
        </row>
        <row r="171">
          <cell r="A171" t="str">
            <v xml:space="preserve">Щит с монтажной панелью ЩМП-00 270х210х140 IP31 металлический (mb22-00)</v>
          </cell>
        </row>
        <row r="171">
          <cell r="D171">
            <v>1867.5</v>
          </cell>
        </row>
        <row r="172">
          <cell r="A172" t="str">
            <v xml:space="preserve">Щит с монтажной панелью ЩМПг-400х300х220 (ЩРНМ-1) IP54 герметичный (mb24-1)</v>
          </cell>
        </row>
        <row r="172">
          <cell r="D172">
            <v>5155</v>
          </cell>
        </row>
        <row r="173">
          <cell r="A173" t="str">
            <v xml:space="preserve">Щит с монтажной панелью ЩМП 400х400х250 IP54 У2 металлический ЩМП-4.4.2 (YKM40-442-54)</v>
          </cell>
        </row>
        <row r="173">
          <cell r="D173">
            <v>5732.5</v>
          </cell>
        </row>
        <row r="174">
          <cell r="A174" t="str">
            <v xml:space="preserve">Щит монтажный ЩМП 500х400х150 IP31 УХЛЗ металлический с замком ЩМП-2-1 (YKM41-02-31)</v>
          </cell>
        </row>
        <row r="174">
          <cell r="D174">
            <v>3205</v>
          </cell>
        </row>
        <row r="175">
          <cell r="A175" t="str">
            <v xml:space="preserve">Щит монтажный ЩМП 500х400х220 IP54 У2 металлический ЩМП-2-0 (YKM40-02-54)</v>
          </cell>
        </row>
        <row r="175">
          <cell r="D175">
            <v>5654.17</v>
          </cell>
        </row>
        <row r="176">
          <cell r="A176" t="str">
            <v xml:space="preserve">Щит с монтажной панелью ЩМПг-650х500х220 (ЩРНМ-3) IP54 герметичный (mb24-3)</v>
          </cell>
        </row>
        <row r="176">
          <cell r="D176">
            <v>8025.83</v>
          </cell>
        </row>
        <row r="177">
          <cell r="A177" t="str">
            <v xml:space="preserve">Щит монтажный ЩМП 650х500х220 IP31 УХЛЗ металлический с замком ЩМП-3-0 (YKM40-03-31)</v>
          </cell>
        </row>
        <row r="177">
          <cell r="D177">
            <v>4855</v>
          </cell>
        </row>
        <row r="178">
          <cell r="A178" t="str">
            <v xml:space="preserve">Щит монтажный ЩМП 800х650х250 IP31 УХЛЗ металлический ЩМП-4-0 (YKM40-04-31)</v>
          </cell>
        </row>
        <row r="178">
          <cell r="D178">
            <v>6800</v>
          </cell>
        </row>
        <row r="179">
          <cell r="A179" t="str">
            <v xml:space="preserve">Щит монтажный ЩМП 1000х650х300 IP31 УХЛ3 металлический с замком без окна ЩМП-5-0 (YKM40-05-31)</v>
          </cell>
        </row>
        <row r="179">
          <cell r="D179">
            <v>9712.5</v>
          </cell>
        </row>
        <row r="180">
          <cell r="A180" t="str">
            <v xml:space="preserve">Щит монтажный ЩМП 1200х750х300 IP31 1.5мм ЩМП-6 (YKM40-06-31)</v>
          </cell>
        </row>
        <row r="180">
          <cell r="D180">
            <v>11843.33</v>
          </cell>
        </row>
        <row r="181">
          <cell r="A181" t="str">
            <v xml:space="preserve">Щит монтажный ЩМП 1400х650х285 IP54 У2 металлический с замком ЩМП-7-0 (YKM40-07-54)</v>
          </cell>
        </row>
        <row r="181">
          <cell r="D181">
            <v>18803.33</v>
          </cell>
        </row>
        <row r="182">
          <cell r="A182" t="str">
            <v xml:space="preserve">Щит монтажный ЩМП 1600х800х400 IP31 УХЛЗ без монтажной панели металлический ЩМП-16.8.4-0 (YKM40-1684-31)</v>
          </cell>
        </row>
        <row r="182">
          <cell r="D182">
            <v>26113.33</v>
          </cell>
        </row>
        <row r="183">
          <cell r="A183" t="str">
            <v xml:space="preserve">Шкафы пластиковые</v>
          </cell>
        </row>
        <row r="183">
          <cell r="D183">
            <v>0</v>
          </cell>
        </row>
        <row r="184">
          <cell r="A184" t="str">
            <v xml:space="preserve">Щит распределительный встраиваемый ЩРВ-П-4 IP41 пластиковый прозрачная дверь</v>
          </cell>
        </row>
        <row r="184">
          <cell r="D184">
            <v>373.33</v>
          </cell>
        </row>
        <row r="185">
          <cell r="A185" t="str">
            <v xml:space="preserve">Щит распределительный встраиваемый ЩРв-П-8 IP40 пластиковый</v>
          </cell>
        </row>
        <row r="185">
          <cell r="D185">
            <v>664.17</v>
          </cell>
        </row>
        <row r="186">
          <cell r="A186" t="str">
            <v xml:space="preserve">Щит распределительный встраиваемый ЩРв-П-12 IP40 пластиковый</v>
          </cell>
        </row>
        <row r="186">
          <cell r="D186">
            <v>931.67</v>
          </cell>
        </row>
        <row r="187">
          <cell r="A187" t="str">
            <v xml:space="preserve">Щит распределительный встраиваемый ЩРв-П-24 IP40</v>
          </cell>
        </row>
        <row r="187">
          <cell r="D187">
            <v>1845.83</v>
          </cell>
        </row>
        <row r="188">
          <cell r="A188" t="str">
            <v xml:space="preserve">Щит распределительный встраиваемый ЩРв-П-36 IP40 пластиковый (3х12)</v>
          </cell>
        </row>
        <row r="188">
          <cell r="D188">
            <v>2955.83</v>
          </cell>
        </row>
        <row r="189">
          <cell r="A189" t="str">
            <v xml:space="preserve">Щит распределительный встраиваемый ЩРв-54 IP40 пластиковый белый прозрачная дверь</v>
          </cell>
        </row>
        <row r="189">
          <cell r="D189">
            <v>7973.33</v>
          </cell>
        </row>
        <row r="190">
          <cell r="A190" t="str">
            <v xml:space="preserve">Щит распределительный навесной ЩРн-4 IP40 пластиковый серый без двери</v>
          </cell>
        </row>
        <row r="190">
          <cell r="D190">
            <v>646.67</v>
          </cell>
        </row>
        <row r="191">
          <cell r="A191" t="str">
            <v xml:space="preserve">Щит распределительный навесной ЩРн-П-8 IP41 пластиковый прозрачная дверь белый</v>
          </cell>
        </row>
        <row r="191">
          <cell r="D191">
            <v>1453.33</v>
          </cell>
        </row>
        <row r="192">
          <cell r="A192" t="str">
            <v xml:space="preserve">Щит распределительный навесной ЩРн-П-12 IP40 пластиковый прозрачная дверь белый</v>
          </cell>
        </row>
        <row r="192">
          <cell r="D192">
            <v>1920.83</v>
          </cell>
        </row>
        <row r="193">
          <cell r="A193" t="str">
            <v xml:space="preserve">Щит распределительный навесной ЩРн-П-24 пластиковый с прозрачной дверью IP40 белый с клеммным блоком</v>
          </cell>
        </row>
        <row r="193">
          <cell r="D193">
            <v>4375.83</v>
          </cell>
        </row>
        <row r="194">
          <cell r="A194" t="str">
            <v xml:space="preserve">Щит распределительный навесной ЩРн-П-36 пластиковый с прозрачной дверью IP40 бел (2х18)</v>
          </cell>
        </row>
        <row r="194">
          <cell r="D194">
            <v>4894.17</v>
          </cell>
        </row>
        <row r="195">
          <cell r="A195" t="str">
            <v xml:space="preserve">Щит распределительный навесной ЩРн-П-54 (3х18) IP40 пластиковый прозрачная дверь белый</v>
          </cell>
        </row>
        <row r="195">
          <cell r="D195">
            <v>7399.17</v>
          </cell>
        </row>
        <row r="196">
          <cell r="A196" t="str">
            <v xml:space="preserve">Щит распределительный навесной ЩРн-П-54 IP65 пластиковый прозрачная дверь белый Kaedra (13986)</v>
          </cell>
        </row>
        <row r="196">
          <cell r="D196">
            <v>15577.5</v>
          </cell>
        </row>
        <row r="197">
          <cell r="A197" t="str">
            <v xml:space="preserve">Щит распределительный навесной ЩРн-П-36 (2х18) IP65 пластиковый прозрачная дверь белый Kaedra (13984)</v>
          </cell>
        </row>
        <row r="197">
          <cell r="D197">
            <v>7335</v>
          </cell>
        </row>
        <row r="198">
          <cell r="A198" t="str">
            <v xml:space="preserve">Щит распределительный навесной ЩРн-П-36 (3х12) IP65 пластиковый прозрачная дверь белый Kaedra (13985)</v>
          </cell>
        </row>
        <row r="198">
          <cell r="D198">
            <v>12379.17</v>
          </cell>
        </row>
        <row r="199">
          <cell r="A199" t="str">
            <v xml:space="preserve">Щит учетно-распределительный навесной ЩУРн-3/10 IP54 с замком с окном (полиэстер) (MKP50-N-03-54)</v>
          </cell>
        </row>
        <row r="199">
          <cell r="D199">
            <v>11700.83</v>
          </cell>
        </row>
        <row r="200">
          <cell r="A200" t="str">
            <v xml:space="preserve">Бокс с непрозрачной крышкой 300х150х170 IP65 (Mi 0101)</v>
          </cell>
        </row>
        <row r="200">
          <cell r="D200">
            <v>5325.83</v>
          </cell>
        </row>
        <row r="201">
          <cell r="A201" t="str">
            <v xml:space="preserve">Боксы для опломбировки пластиковые</v>
          </cell>
        </row>
        <row r="201">
          <cell r="D201">
            <v>0</v>
          </cell>
        </row>
        <row r="202">
          <cell r="A202" t="str">
            <v xml:space="preserve">Щит распределительный навесной ЩРн-П-4 IP30 пластиковый белый без двери КМПн 1/4 (MKP31-N-04-30-135)</v>
          </cell>
        </row>
        <row r="202">
          <cell r="D202">
            <v>53.33</v>
          </cell>
        </row>
        <row r="203">
          <cell r="A203" t="str">
            <v xml:space="preserve">Щит распределительный навесной ЩРн-П-2 IP30 пластиковый белый без двери Tyco (68022)</v>
          </cell>
        </row>
        <row r="203">
          <cell r="D203">
            <v>44.17</v>
          </cell>
        </row>
        <row r="204">
          <cell r="A204" t="str">
            <v xml:space="preserve">Кабеленесущие конструкциии</v>
          </cell>
        </row>
        <row r="204">
          <cell r="D204">
            <v>0</v>
          </cell>
        </row>
        <row r="205">
          <cell r="A205" t="str">
            <v xml:space="preserve">Профиль П-образный PSL 29х48х3000 1.5 мм (BPL2930)</v>
          </cell>
        </row>
        <row r="205">
          <cell r="D205">
            <v>510</v>
          </cell>
        </row>
        <row r="206">
          <cell r="A206" t="str">
            <v xml:space="preserve">Комплект выводов расширительных ВА04-36/ВА51-35/ВА57-35-УХЛ3</v>
          </cell>
        </row>
        <row r="206">
          <cell r="D206">
            <v>1406.67</v>
          </cell>
        </row>
        <row r="207">
          <cell r="A207" t="str">
            <v xml:space="preserve">Кабель-канал 25x25мм белый ЭЛЕКОР</v>
          </cell>
        </row>
        <row r="207">
          <cell r="D207">
            <v>75.42</v>
          </cell>
        </row>
        <row r="208">
          <cell r="A208" t="str">
            <v xml:space="preserve">Кабель-канал 40х40 ECOLINE</v>
          </cell>
        </row>
        <row r="208">
          <cell r="D208">
            <v>101.67</v>
          </cell>
        </row>
        <row r="209">
          <cell r="A209" t="str">
            <v xml:space="preserve">Кабель-канал 100x60мм ЭЛЕКОР (CKK10-100-060-1-K01)</v>
          </cell>
        </row>
        <row r="209">
          <cell r="D209">
            <v>426.67</v>
          </cell>
        </row>
        <row r="210">
          <cell r="A210" t="str">
            <v xml:space="preserve">Кабель-канал 90x50 с фронтальной крышкой (09501)</v>
          </cell>
        </row>
        <row r="210">
          <cell r="D210">
            <v>726.67</v>
          </cell>
        </row>
        <row r="211">
          <cell r="A211" t="str">
            <v xml:space="preserve">Угол плоский 90х50 мм серый металлик</v>
          </cell>
        </row>
        <row r="211">
          <cell r="D211">
            <v>876.67</v>
          </cell>
        </row>
        <row r="212">
          <cell r="A212" t="str">
            <v xml:space="preserve">Угол 70-120 градусов внутренний 90х50мм изменяемый (09551)</v>
          </cell>
        </row>
        <row r="212">
          <cell r="D212">
            <v>609.17</v>
          </cell>
        </row>
        <row r="213">
          <cell r="A213" t="str">
            <v xml:space="preserve">Заглушка для кабель-канала 90х50 мм LM торцевая In-liner FRONT</v>
          </cell>
        </row>
        <row r="213">
          <cell r="D213">
            <v>112.5</v>
          </cell>
        </row>
        <row r="214">
          <cell r="A214" t="str">
            <v xml:space="preserve">Лоток неперфорированный 100х100х3000</v>
          </cell>
        </row>
        <row r="214">
          <cell r="D214">
            <v>841.67</v>
          </cell>
        </row>
        <row r="215">
          <cell r="A215" t="str">
            <v xml:space="preserve">Лоток неперфорированный 300х100х3000</v>
          </cell>
        </row>
        <row r="215">
          <cell r="D215">
            <v>1644.17</v>
          </cell>
        </row>
        <row r="216">
          <cell r="A216" t="str">
            <v xml:space="preserve">Угол CPO 90 горизонтальный 90 градусов 100х100 в комплекте с крепежными элементами и соединительными пластинами (36041K) (комп.)</v>
          </cell>
        </row>
        <row r="216">
          <cell r="D216">
            <v>2116.67</v>
          </cell>
        </row>
        <row r="217">
          <cell r="A217" t="str">
            <v xml:space="preserve">Крышка на угол CPO-90 горизонтальный основание 100 мм</v>
          </cell>
        </row>
        <row r="217">
          <cell r="D217">
            <v>1079.17</v>
          </cell>
        </row>
        <row r="218">
          <cell r="A218" t="str">
            <v xml:space="preserve">Крышка на угол CPO-90 горизонтальный основание 200 мм</v>
          </cell>
        </row>
        <row r="218">
          <cell r="D218">
            <v>1525.83</v>
          </cell>
        </row>
        <row r="219">
          <cell r="A219" t="str">
            <v xml:space="preserve">Угол CPO 90 горизонтальный 300х100мм</v>
          </cell>
        </row>
        <row r="219">
          <cell r="D219">
            <v>3312.5</v>
          </cell>
        </row>
        <row r="220">
          <cell r="A220" t="str">
            <v xml:space="preserve">Крышка на угол CPO-90 горизонтальный основание 300 мм</v>
          </cell>
        </row>
        <row r="220">
          <cell r="D220">
            <v>2130</v>
          </cell>
        </row>
        <row r="221">
          <cell r="A221" t="str">
            <v xml:space="preserve">Крышка лотка основание 100мм L3000</v>
          </cell>
        </row>
        <row r="221">
          <cell r="D221">
            <v>211.67</v>
          </cell>
        </row>
        <row r="222">
          <cell r="A222" t="str">
            <v xml:space="preserve">Крышка лотка основание 200мм L3000</v>
          </cell>
        </row>
        <row r="222">
          <cell r="D222">
            <v>350.83</v>
          </cell>
        </row>
        <row r="223">
          <cell r="A223" t="str">
            <v xml:space="preserve">Крышка лотка основание 300мм L3000 (CLP1K-300-1)</v>
          </cell>
        </row>
        <row r="223">
          <cell r="D223">
            <v>270</v>
          </cell>
        </row>
        <row r="224">
          <cell r="A224" t="str">
            <v xml:space="preserve">Держатель с защелкой 20 мм для труб (CTA10D-CF20-K41-100)</v>
          </cell>
        </row>
        <row r="224">
          <cell r="D224">
            <v>3.75</v>
          </cell>
        </row>
        <row r="225">
          <cell r="A225" t="str">
            <v xml:space="preserve">Держатель с защелкой 16 мм для труб (51016)</v>
          </cell>
        </row>
        <row r="225">
          <cell r="D225">
            <v>3.67</v>
          </cell>
        </row>
        <row r="226">
          <cell r="A226" t="str">
            <v xml:space="preserve">Держатель с защелкой 32 мм для труб (51032)</v>
          </cell>
        </row>
        <row r="226">
          <cell r="D226">
            <v>7.67</v>
          </cell>
        </row>
        <row r="227">
          <cell r="A227" t="str">
            <v xml:space="preserve">Держатель с защелкой 40 мм для труб</v>
          </cell>
        </row>
        <row r="227">
          <cell r="D227">
            <v>17.75</v>
          </cell>
        </row>
        <row r="228">
          <cell r="A228" t="str">
            <v xml:space="preserve">Держатель с защелкой 50 мм для труб</v>
          </cell>
        </row>
        <row r="228">
          <cell r="D228">
            <v>32.75</v>
          </cell>
        </row>
        <row r="229">
          <cell r="A229" t="str">
            <v xml:space="preserve">Скоба металлическая 19мм двухлапковая оцинкованная</v>
          </cell>
        </row>
        <row r="229">
          <cell r="D229">
            <v>11.92</v>
          </cell>
        </row>
        <row r="230">
          <cell r="A230" t="str">
            <v xml:space="preserve">Скоба металлическая 26мм двухлапковая оцинкованная</v>
          </cell>
        </row>
        <row r="230">
          <cell r="D230">
            <v>15</v>
          </cell>
        </row>
        <row r="231">
          <cell r="A231" t="str">
            <v xml:space="preserve">Скоба металлическая 32мм двухлапковая оцинкованная</v>
          </cell>
        </row>
        <row r="231">
          <cell r="D231">
            <v>17.5</v>
          </cell>
        </row>
        <row r="232">
          <cell r="A232" t="str">
            <v xml:space="preserve">Скоба металлическая 50мм двухлапковая оцинкованная</v>
          </cell>
        </row>
        <row r="232">
          <cell r="D232">
            <v>28.33</v>
          </cell>
        </row>
        <row r="233">
          <cell r="A233" t="str">
            <v xml:space="preserve">Труба гофрированная ПВХ 20мм с протяжкой серая (100м) (CTG20-20-K41-100I)</v>
          </cell>
        </row>
        <row r="233">
          <cell r="D233">
            <v>16.67</v>
          </cell>
        </row>
        <row r="234">
          <cell r="A234" t="str">
            <v xml:space="preserve">Труба гофрированная ПВХ 16 мм с протяжкой легкая серая (100м) (91916)</v>
          </cell>
        </row>
        <row r="234">
          <cell r="D234">
            <v>15.42</v>
          </cell>
        </row>
        <row r="235">
          <cell r="A235" t="str">
            <v xml:space="preserve">Труба гофрированная ПВХ 50 мм с протяжкой легкая серая (15м)</v>
          </cell>
        </row>
        <row r="235">
          <cell r="D235">
            <v>96.67</v>
          </cell>
        </row>
        <row r="236">
          <cell r="A236" t="str">
            <v xml:space="preserve">Труба гофрированная ПНД 16мм с протяжкой легкая черная</v>
          </cell>
        </row>
        <row r="236">
          <cell r="D236">
            <v>20</v>
          </cell>
        </row>
        <row r="237">
          <cell r="A237" t="str">
            <v xml:space="preserve">Труба гофрированная ПНД 20 мм с протяжкой легкая черная</v>
          </cell>
        </row>
        <row r="237">
          <cell r="D237">
            <v>25.83</v>
          </cell>
        </row>
        <row r="238">
          <cell r="A238" t="str">
            <v xml:space="preserve">Труба гофрированная ПНД 25 мм с протяжкой черная</v>
          </cell>
        </row>
        <row r="238">
          <cell r="D238">
            <v>34.17</v>
          </cell>
        </row>
        <row r="239">
          <cell r="A239" t="str">
            <v xml:space="preserve">Труба гофрированная ПНД 32мм с протяжкой легкая черная</v>
          </cell>
        </row>
        <row r="239">
          <cell r="D239">
            <v>50.83</v>
          </cell>
        </row>
        <row r="240">
          <cell r="A240" t="str">
            <v xml:space="preserve">Труба гладкая жесткая ПВХ 40 мм легкая серая (3м)</v>
          </cell>
        </row>
        <row r="240">
          <cell r="D240">
            <v>96.67</v>
          </cell>
        </row>
        <row r="241">
          <cell r="A241" t="str">
            <v xml:space="preserve">Труба гладкая жесткая ПВХ 50мм легкая серая (3м)</v>
          </cell>
        </row>
        <row r="241">
          <cell r="D241">
            <v>132.5</v>
          </cell>
        </row>
        <row r="242">
          <cell r="A242" t="str">
            <v xml:space="preserve">Труба гладкая жесткая ПВХ 63мм легкая серая (3м)</v>
          </cell>
        </row>
        <row r="242">
          <cell r="D242">
            <v>200</v>
          </cell>
        </row>
        <row r="243">
          <cell r="A243" t="str">
            <v xml:space="preserve">Металлорукав Р3-ЦПнг-LS 25 с протяжкой (20м)</v>
          </cell>
        </row>
        <row r="243">
          <cell r="D243">
            <v>130.83</v>
          </cell>
        </row>
        <row r="244">
          <cell r="A244" t="str">
            <v xml:space="preserve">Металлорукав Р3-ЦПнг-LS 32 с протяжкой (25м)</v>
          </cell>
        </row>
        <row r="244">
          <cell r="D244">
            <v>204.17</v>
          </cell>
        </row>
        <row r="245">
          <cell r="A245" t="str">
            <v xml:space="preserve">Металлорукав Р3-ЦПнг-LS 50 с протяжкой (15м)</v>
          </cell>
        </row>
        <row r="245">
          <cell r="D245">
            <v>340</v>
          </cell>
        </row>
        <row r="246">
          <cell r="A246" t="str">
            <v xml:space="preserve">Сальник PG-29 диаметр кабеля 18-24мм IP54 (YSA20-25-29-54-K41)</v>
          </cell>
        </row>
        <row r="246">
          <cell r="D246">
            <v>80.83</v>
          </cell>
        </row>
        <row r="247">
          <cell r="A247" t="str">
            <v xml:space="preserve">Сальник PG-21 диаметр кабеля 15-18мм IP54 (YSA20-18-21-54-K41)</v>
          </cell>
        </row>
        <row r="247">
          <cell r="D247">
            <v>39.17</v>
          </cell>
        </row>
        <row r="248">
          <cell r="A248" t="str">
            <v xml:space="preserve">Сальник PG-36 диаметр кабеля 24-32мм IP54 (YSA20-32-36-54-K41)</v>
          </cell>
        </row>
        <row r="248">
          <cell r="D248">
            <v>150.83</v>
          </cell>
        </row>
        <row r="249">
          <cell r="A249" t="str">
            <v xml:space="preserve">Сальник PG-13.5 диаметр кабеля 7-11мм IP54 (YSA20-12-13-54-K41)</v>
          </cell>
        </row>
        <row r="249">
          <cell r="D249">
            <v>25</v>
          </cell>
        </row>
        <row r="250">
          <cell r="A250" t="str">
            <v xml:space="preserve">Сальник PG-42 диаметр кабеля 30-40мм IP54</v>
          </cell>
        </row>
        <row r="250">
          <cell r="D250">
            <v>176.67</v>
          </cell>
        </row>
        <row r="251">
          <cell r="A251" t="str">
            <v xml:space="preserve">Сальник PG-48 диаметр кабеля 36-44мм IP54</v>
          </cell>
        </row>
        <row r="251">
          <cell r="D251">
            <v>189.17</v>
          </cell>
        </row>
        <row r="252">
          <cell r="A252" t="str">
            <v xml:space="preserve">Сальник MG-63 диаметр кабеля 44-54мм IP68</v>
          </cell>
        </row>
        <row r="252">
          <cell r="D252">
            <v>306.67</v>
          </cell>
        </row>
        <row r="253">
          <cell r="A253" t="str">
            <v xml:space="preserve">Щитовое оборудование</v>
          </cell>
        </row>
        <row r="253">
          <cell r="D253">
            <v>0</v>
          </cell>
        </row>
        <row r="254">
          <cell r="A254" t="str">
            <v xml:space="preserve">Шина нулевая на DIN-изолятор ШНИ-6х9-10-Д-С (YNN10-69-10D-K07)</v>
          </cell>
        </row>
        <row r="254">
          <cell r="D254">
            <v>107.5</v>
          </cell>
        </row>
        <row r="255">
          <cell r="A255" t="str">
            <v xml:space="preserve">Шина нулевая в корпусе 2х7 100А</v>
          </cell>
        </row>
        <row r="255">
          <cell r="D255">
            <v>751.67</v>
          </cell>
        </row>
        <row r="256">
          <cell r="A256" t="str">
            <v xml:space="preserve">Шина на DIN-рейку в корпусе (кросс-модуль) L+PEN 2х15 (YND10-2-15-125)</v>
          </cell>
        </row>
        <row r="256">
          <cell r="D256">
            <v>1066.67</v>
          </cell>
        </row>
        <row r="257">
          <cell r="A257" t="str">
            <v xml:space="preserve">Шина на DIN-рейку в корпусе (кросс-модуль) 3L+PEN 4х15 (YND10-4-15-125)</v>
          </cell>
        </row>
        <row r="257">
          <cell r="D257">
            <v>1730</v>
          </cell>
        </row>
        <row r="258">
          <cell r="A258" t="str">
            <v xml:space="preserve">Шина соединительная типа PIN (штырь) 1-фазная 63А (1м) (pin-01-63)</v>
          </cell>
        </row>
        <row r="258">
          <cell r="D258">
            <v>677.5</v>
          </cell>
        </row>
        <row r="259">
          <cell r="A259" t="str">
            <v xml:space="preserve">Шина соединительная типа PIN (штырь) трехфазная 63А (1м) (YNS21-3-063)</v>
          </cell>
        </row>
        <row r="259">
          <cell r="D259">
            <v>1615.83</v>
          </cell>
        </row>
        <row r="260">
          <cell r="A260" t="str">
            <v xml:space="preserve">Шина соединительная типа PIN (штырь) трехфазная 100А (1м) (YNS21-3-100)</v>
          </cell>
        </row>
        <row r="260">
          <cell r="D260">
            <v>4042.5</v>
          </cell>
        </row>
        <row r="261">
          <cell r="A261" t="str">
            <v xml:space="preserve">Блок распределительный на DIN-рейку РБД-80А</v>
          </cell>
        </row>
        <row r="261">
          <cell r="D261">
            <v>404.17</v>
          </cell>
        </row>
        <row r="262">
          <cell r="A262" t="str">
            <v xml:space="preserve">Блок распределительный на DIN-рейку РБД-125А</v>
          </cell>
        </row>
        <row r="262">
          <cell r="D262">
            <v>712.5</v>
          </cell>
        </row>
        <row r="263">
          <cell r="A263" t="str">
            <v xml:space="preserve">Блок распределительный на DIN-рейку РБД-160А</v>
          </cell>
        </row>
        <row r="263">
          <cell r="D263">
            <v>875.83</v>
          </cell>
        </row>
        <row r="264">
          <cell r="A264" t="str">
            <v xml:space="preserve">Блок распределительный на DIN-рейку РБД-250А</v>
          </cell>
        </row>
        <row r="264">
          <cell r="D264">
            <v>2149.17</v>
          </cell>
        </row>
        <row r="265">
          <cell r="A265" t="str">
            <v xml:space="preserve">Блок распределительный на DIN-рейку РБД-400А</v>
          </cell>
        </row>
        <row r="265">
          <cell r="D265">
            <v>2149.17</v>
          </cell>
        </row>
        <row r="266">
          <cell r="A266" t="str">
            <v xml:space="preserve">Изолятор угловой для нулевой шины синий</v>
          </cell>
        </row>
        <row r="266">
          <cell r="D266">
            <v>9.67</v>
          </cell>
        </row>
        <row r="267">
          <cell r="A267" t="str">
            <v xml:space="preserve">Наконечник медный луженый ТМЛ 6-6-4 (55726)</v>
          </cell>
        </row>
        <row r="267">
          <cell r="D267">
            <v>16.08</v>
          </cell>
        </row>
        <row r="268">
          <cell r="A268" t="str">
            <v xml:space="preserve">Наконечник медный лужёный ТМЛ 10-8-4.6</v>
          </cell>
        </row>
        <row r="268">
          <cell r="D268">
            <v>32.83</v>
          </cell>
        </row>
        <row r="269">
          <cell r="A269" t="str">
            <v xml:space="preserve">Наконечник медный луженый ТМЛ 16-8-10 L32 (2E8)</v>
          </cell>
        </row>
        <row r="269">
          <cell r="D269">
            <v>38.92</v>
          </cell>
        </row>
        <row r="270">
          <cell r="A270" t="str">
            <v xml:space="preserve">Наконечник медный луженый ТМЛ 25-8-10 (557610)</v>
          </cell>
        </row>
        <row r="270">
          <cell r="D270">
            <v>56.83</v>
          </cell>
        </row>
        <row r="271">
          <cell r="A271" t="str">
            <v xml:space="preserve">Наконечник медный луженый ТМЛ 35-8-10 (40886)</v>
          </cell>
        </row>
        <row r="271">
          <cell r="D271">
            <v>90.83</v>
          </cell>
        </row>
        <row r="272">
          <cell r="A272" t="str">
            <v xml:space="preserve">Наконечник медный луженый ТМЛ 50-10-10 L47 (2H10)</v>
          </cell>
        </row>
        <row r="272">
          <cell r="D272">
            <v>97.5</v>
          </cell>
        </row>
        <row r="273">
          <cell r="A273" t="str">
            <v xml:space="preserve">Наконечник медный луженый ТМЛ 70-10-12 L55 (2I12)</v>
          </cell>
        </row>
        <row r="273">
          <cell r="D273">
            <v>112.5</v>
          </cell>
        </row>
        <row r="274">
          <cell r="A274" t="str">
            <v xml:space="preserve">Наконечник медный луженый ТМЛ 95-10-16 (40899)</v>
          </cell>
        </row>
        <row r="274">
          <cell r="D274">
            <v>245.83</v>
          </cell>
        </row>
        <row r="275">
          <cell r="A275" t="str">
            <v xml:space="preserve">Наконечник медный луженый ТМЛ 120-16-18 (40904)</v>
          </cell>
        </row>
        <row r="275">
          <cell r="D275">
            <v>440.83</v>
          </cell>
        </row>
        <row r="276">
          <cell r="A276" t="str">
            <v xml:space="preserve">Наконечник медный луженый ТМЛ 150-16-16.5 (2N16)</v>
          </cell>
        </row>
        <row r="276">
          <cell r="D276">
            <v>495</v>
          </cell>
        </row>
        <row r="277">
          <cell r="A277" t="str">
            <v xml:space="preserve">Наконечник медный луженый ТМЛ 185-16-19.2 (2O16)</v>
          </cell>
        </row>
        <row r="277">
          <cell r="D277">
            <v>560</v>
          </cell>
        </row>
        <row r="278">
          <cell r="A278" t="str">
            <v xml:space="preserve">Наконечник медный луженый ТМЛ 240-16-21.5 (2P12)</v>
          </cell>
        </row>
        <row r="278">
          <cell r="D278">
            <v>830</v>
          </cell>
        </row>
        <row r="279">
          <cell r="A279" t="str">
            <v xml:space="preserve">Наконечник болтовой 2НБЕ- 70/120</v>
          </cell>
        </row>
        <row r="279">
          <cell r="D279">
            <v>280.83</v>
          </cell>
        </row>
        <row r="280">
          <cell r="A280" t="str">
            <v xml:space="preserve">Наконечник болтовой 2НБЕ-150/240</v>
          </cell>
        </row>
        <row r="280">
          <cell r="D280">
            <v>485</v>
          </cell>
        </row>
        <row r="281">
          <cell r="A281" t="str">
            <v xml:space="preserve">Наконечник штифтовой плоский НШП-10 (50308)</v>
          </cell>
        </row>
        <row r="281">
          <cell r="D281">
            <v>28.33</v>
          </cell>
        </row>
        <row r="282">
          <cell r="A282" t="str">
            <v xml:space="preserve">Наконечник штифтовой, плоский НШП-16  (50309)</v>
          </cell>
        </row>
        <row r="282">
          <cell r="D282">
            <v>35.83</v>
          </cell>
        </row>
        <row r="283">
          <cell r="A283" t="str">
            <v xml:space="preserve">Наконечник штифтовой плоский НШП-25 (50310)</v>
          </cell>
        </row>
        <row r="283">
          <cell r="D283">
            <v>55</v>
          </cell>
        </row>
        <row r="284">
          <cell r="A284" t="str">
            <v xml:space="preserve">Наконечник штифтовой плоский НШП-35 (50311)</v>
          </cell>
        </row>
        <row r="284">
          <cell r="D284">
            <v>95</v>
          </cell>
        </row>
        <row r="285">
          <cell r="A285" t="str">
            <v xml:space="preserve">Наконечник штифтовой плоский НШП-50 (50312)</v>
          </cell>
        </row>
        <row r="285">
          <cell r="D285">
            <v>150</v>
          </cell>
        </row>
        <row r="286">
          <cell r="A286" t="str">
            <v xml:space="preserve">Наконечник штифтовой плоский НШП-70  (50313)</v>
          </cell>
        </row>
        <row r="286">
          <cell r="D286">
            <v>240</v>
          </cell>
        </row>
        <row r="287">
          <cell r="A287" t="str">
            <v xml:space="preserve">Наконечник штифтовой плоский НШП-95 (50314)</v>
          </cell>
        </row>
        <row r="287">
          <cell r="D287">
            <v>340</v>
          </cell>
        </row>
        <row r="288">
          <cell r="A288" t="str">
            <v xml:space="preserve">Наконечник НШВИ 1.0-8 (79438)</v>
          </cell>
        </row>
        <row r="288">
          <cell r="D288">
            <v>0.69</v>
          </cell>
        </row>
        <row r="289">
          <cell r="A289" t="str">
            <v xml:space="preserve">Наконечник штыревой НШВИ 1,5- 8 (47498)</v>
          </cell>
        </row>
        <row r="289">
          <cell r="D289">
            <v>75.83</v>
          </cell>
        </row>
        <row r="290">
          <cell r="A290" t="str">
            <v xml:space="preserve">Наконечник штыревой НШВИ 6,0-12 (79449)</v>
          </cell>
        </row>
        <row r="290">
          <cell r="D290">
            <v>2.17</v>
          </cell>
        </row>
        <row r="291">
          <cell r="A291" t="str">
            <v xml:space="preserve">Наконечник штыревой НШВИ 10-12 (47502)</v>
          </cell>
        </row>
        <row r="291">
          <cell r="D291">
            <v>2.67</v>
          </cell>
        </row>
        <row r="292">
          <cell r="A292" t="str">
            <v xml:space="preserve">Наконечник штыревой НШВИ 16-12 (47503)</v>
          </cell>
        </row>
        <row r="292">
          <cell r="D292">
            <v>3.33</v>
          </cell>
        </row>
        <row r="293">
          <cell r="A293" t="str">
            <v xml:space="preserve">Наконечник штыревой НШВИ 25-16 (48864)</v>
          </cell>
        </row>
        <row r="293">
          <cell r="D293">
            <v>5.75</v>
          </cell>
        </row>
        <row r="294">
          <cell r="A294" t="str">
            <v xml:space="preserve">Зажим аппаратный прессуемый алюминиевый А2А-50Т</v>
          </cell>
        </row>
        <row r="294">
          <cell r="D294">
            <v>259.03</v>
          </cell>
        </row>
        <row r="295">
          <cell r="A295" t="str">
            <v xml:space="preserve">Зажим аппаратный (A2A-70-2T)</v>
          </cell>
        </row>
        <row r="295">
          <cell r="D295">
            <v>215.833333333333</v>
          </cell>
        </row>
        <row r="296">
          <cell r="A296" t="str">
            <v xml:space="preserve">Зажим аппаратный (A2A-95-2T)</v>
          </cell>
        </row>
        <row r="296">
          <cell r="D296">
            <v>242.5</v>
          </cell>
        </row>
        <row r="297">
          <cell r="A297" t="str">
            <v xml:space="preserve">Шина медная ШМТ 3х30 (кратно 4м)</v>
          </cell>
        </row>
        <row r="297">
          <cell r="D297">
            <v>1700.83</v>
          </cell>
        </row>
        <row r="298">
          <cell r="A298" t="str">
            <v xml:space="preserve">Шина медная ШМТ 4х40 (кратно 3м)</v>
          </cell>
        </row>
        <row r="298">
          <cell r="D298">
            <v>3019.17</v>
          </cell>
        </row>
        <row r="299">
          <cell r="A299" t="str">
            <v xml:space="preserve">Шина медная ШМТ 5х30 (кратно 3м)</v>
          </cell>
        </row>
        <row r="299">
          <cell r="D299">
            <v>2849.17</v>
          </cell>
        </row>
        <row r="300">
          <cell r="A300" t="str">
            <v xml:space="preserve">Шина медная ШМТ 5х50 (кратно 4м)</v>
          </cell>
        </row>
        <row r="300">
          <cell r="D300">
            <v>4741.67</v>
          </cell>
        </row>
        <row r="301">
          <cell r="A301" t="str">
            <v xml:space="preserve">Шина медная ШМТ 6х60 (кратно 4м)</v>
          </cell>
        </row>
        <row r="301">
          <cell r="D301">
            <v>6805</v>
          </cell>
        </row>
        <row r="302">
          <cell r="A302" t="str">
            <v xml:space="preserve">Панель монтажная оцинкованная 300х545 (YKM40-PM-300x545)</v>
          </cell>
        </row>
        <row r="302">
          <cell r="D302">
            <v>1148.33</v>
          </cell>
        </row>
        <row r="303">
          <cell r="A303" t="str">
            <v xml:space="preserve">Панель монтажная оцинкованная 500х545 (YKM40-PM-500x545)</v>
          </cell>
        </row>
        <row r="303">
          <cell r="D303">
            <v>1455</v>
          </cell>
        </row>
        <row r="304">
          <cell r="A304" t="str">
            <v xml:space="preserve">Панель монтажная 1850х762 SMART (YKV-PM-1850-762)</v>
          </cell>
        </row>
        <row r="304">
          <cell r="D304">
            <v>6621.67</v>
          </cell>
        </row>
        <row r="305">
          <cell r="A305" t="str">
            <v xml:space="preserve">Арматура для СИП</v>
          </cell>
        </row>
        <row r="306">
          <cell r="A306" t="str">
            <v xml:space="preserve">Крюк КМ-1800 (UKK-12-3-1800)</v>
          </cell>
        </row>
        <row r="306">
          <cell r="D306">
            <v>498.33</v>
          </cell>
        </row>
        <row r="307">
          <cell r="A307" t="str">
            <v xml:space="preserve">Зажим прокалывающий SLIP 12.1</v>
          </cell>
        </row>
        <row r="307">
          <cell r="D307">
            <v>247.5</v>
          </cell>
        </row>
        <row r="308">
          <cell r="A308" t="str">
            <v xml:space="preserve">Зажим прокалывающий ЗПО 16-95/4-35(50) (58136)</v>
          </cell>
        </row>
        <row r="308">
          <cell r="D308">
            <v>249.17</v>
          </cell>
        </row>
        <row r="309">
          <cell r="A309" t="str">
            <v xml:space="preserve">Зажим прокал. ЗПО 50-150/50-150 (61203)</v>
          </cell>
        </row>
        <row r="309">
          <cell r="D309">
            <v>451.67</v>
          </cell>
        </row>
        <row r="310">
          <cell r="A310" t="str">
            <v xml:space="preserve">Зажим прокал. ЗПО 50-150/6-35(50) (58137)</v>
          </cell>
        </row>
        <row r="310">
          <cell r="D310">
            <v>259.17</v>
          </cell>
        </row>
        <row r="311">
          <cell r="A311" t="str">
            <v xml:space="preserve">Зажим прокалывающий SLIP22.1</v>
          </cell>
        </row>
        <row r="311">
          <cell r="D311">
            <v>294.17</v>
          </cell>
        </row>
        <row r="312">
          <cell r="A312" t="str">
            <v xml:space="preserve">Зажим ответвительный CT 70 P (20900311)</v>
          </cell>
        </row>
        <row r="312">
          <cell r="D312">
            <v>201.67</v>
          </cell>
        </row>
        <row r="313">
          <cell r="A313" t="str">
            <v xml:space="preserve">Зажим прокалывающий 35-157 / 35-157 мм2 (SLW25.2)</v>
          </cell>
        </row>
        <row r="313">
          <cell r="D313">
            <v>549.57</v>
          </cell>
        </row>
        <row r="314">
          <cell r="A314" t="str">
            <v xml:space="preserve">Кожух защитный MAX 150 мм2 (SP15)</v>
          </cell>
        </row>
        <row r="314">
          <cell r="D314">
            <v>79.53</v>
          </cell>
        </row>
        <row r="315">
          <cell r="A315" t="str">
            <v xml:space="preserve">Зажим поддерживающий SO69.95</v>
          </cell>
        </row>
        <row r="315">
          <cell r="D315">
            <v>625</v>
          </cell>
        </row>
        <row r="316">
          <cell r="A316" t="str">
            <v xml:space="preserve">Зажим поддерживающий PS 1500</v>
          </cell>
        </row>
        <row r="316">
          <cell r="D316">
            <v>348.66</v>
          </cell>
        </row>
        <row r="317">
          <cell r="A317" t="str">
            <v xml:space="preserve">Зажим поддерживающий 4х16 мм2, 2-4x (25-120) мм2</v>
          </cell>
        </row>
        <row r="317">
          <cell r="D317">
            <v>632.5</v>
          </cell>
        </row>
        <row r="318">
          <cell r="A318" t="str">
            <v xml:space="preserve">Зажим анкерный DN 1 для проводов ввода</v>
          </cell>
        </row>
        <row r="318">
          <cell r="D318">
            <v>90</v>
          </cell>
        </row>
        <row r="319">
          <cell r="A319" t="str">
            <v xml:space="preserve">Зажим анкерный ЗАБ 16-25М (UZA-14-D16-D25-M)</v>
          </cell>
        </row>
        <row r="319">
          <cell r="D319">
            <v>162.5</v>
          </cell>
        </row>
        <row r="320">
          <cell r="A320" t="str">
            <v xml:space="preserve">Зажим анкерный SO157.1</v>
          </cell>
        </row>
        <row r="320">
          <cell r="D320">
            <v>190.83</v>
          </cell>
        </row>
        <row r="321">
          <cell r="A321" t="str">
            <v xml:space="preserve">Зажим анкерный SO158.1</v>
          </cell>
        </row>
        <row r="321">
          <cell r="D321">
            <v>218.43</v>
          </cell>
        </row>
        <row r="322">
          <cell r="A322" t="str">
            <v xml:space="preserve">Зажим анкерный PA 2000 P (95/120)</v>
          </cell>
        </row>
        <row r="322">
          <cell r="D322">
            <v>622.5</v>
          </cell>
        </row>
        <row r="323">
          <cell r="A323" t="str">
            <v xml:space="preserve">Зажим анкерный PA 1500 (50/70)</v>
          </cell>
        </row>
        <row r="323">
          <cell r="D323">
            <v>590.83</v>
          </cell>
        </row>
        <row r="324">
          <cell r="A324" t="str">
            <v xml:space="preserve">Зажим анкерный ЗАН 70-95/2200</v>
          </cell>
        </row>
        <row r="324">
          <cell r="D324">
            <v>1275.83</v>
          </cell>
        </row>
        <row r="325">
          <cell r="A325" t="str">
            <v xml:space="preserve">Зажим плашечный ЗП 50-240/50-185 (UZP-11-S50-S240)</v>
          </cell>
        </row>
        <row r="325">
          <cell r="D325">
            <v>647.5</v>
          </cell>
        </row>
        <row r="326">
          <cell r="A326" t="str">
            <v xml:space="preserve">Зажим плашечный ЗП 6-95/6-95 (UZP-11-S06-S095)</v>
          </cell>
        </row>
        <row r="326">
          <cell r="D326">
            <v>307.5</v>
          </cell>
        </row>
        <row r="327">
          <cell r="A327" t="str">
            <v xml:space="preserve">Зажим соединительный плашечный ПС-2-1</v>
          </cell>
        </row>
        <row r="327">
          <cell r="D327">
            <v>325</v>
          </cell>
        </row>
        <row r="328">
          <cell r="A328" t="str">
            <v xml:space="preserve">Вставка плавкая ПН2-100-100А-У3 (110863)</v>
          </cell>
        </row>
        <row r="328">
          <cell r="D328">
            <v>254.17</v>
          </cell>
        </row>
        <row r="329">
          <cell r="A329" t="str">
            <v xml:space="preserve">Вставка плавкая ПН2-250-250А-У3 (110883)</v>
          </cell>
        </row>
        <row r="329">
          <cell r="D329">
            <v>478.33</v>
          </cell>
        </row>
        <row r="330">
          <cell r="A330" t="str">
            <v xml:space="preserve">Вставка плавкая ПН2-400-400А-У3 (110892)</v>
          </cell>
        </row>
        <row r="330">
          <cell r="D330">
            <v>913.33</v>
          </cell>
        </row>
        <row r="331">
          <cell r="A331" t="str">
            <v xml:space="preserve">Скрепа-бугель СУ-20 (UZA-51-100)</v>
          </cell>
        </row>
        <row r="331">
          <cell r="D331">
            <v>31.08</v>
          </cell>
        </row>
        <row r="332">
          <cell r="A332" t="str">
            <v xml:space="preserve">Скрепа СГ-20  (UZA-50-100)</v>
          </cell>
        </row>
        <row r="332">
          <cell r="D332">
            <v>25</v>
          </cell>
        </row>
        <row r="333">
          <cell r="A333" t="str">
            <v xml:space="preserve">Скрепа для ленты COT37 (COT36)</v>
          </cell>
        </row>
        <row r="333">
          <cell r="D333">
            <v>26.25</v>
          </cell>
        </row>
        <row r="334">
          <cell r="A334" t="str">
            <v xml:space="preserve">Лента бандажная ЛМ-50 (UZA-L50)</v>
          </cell>
        </row>
        <row r="334">
          <cell r="D334">
            <v>125.83</v>
          </cell>
        </row>
        <row r="335">
          <cell r="A335" t="str">
            <v xml:space="preserve">Лента бандажная стальная 19 мм x 0,75 мм (COT37)</v>
          </cell>
        </row>
        <row r="335">
          <cell r="D335">
            <v>129.17</v>
          </cell>
        </row>
        <row r="336">
          <cell r="A336" t="str">
            <v xml:space="preserve">Лента бандажная F 207</v>
          </cell>
        </row>
        <row r="336">
          <cell r="D336">
            <v>92.5</v>
          </cell>
        </row>
        <row r="337">
          <cell r="A337" t="str">
            <v xml:space="preserve">Бандаж дистанционный без бандажной ленты (SO79.5)</v>
          </cell>
        </row>
        <row r="337">
          <cell r="D337">
            <v>190.83</v>
          </cell>
        </row>
        <row r="338">
          <cell r="A338" t="str">
            <v xml:space="preserve">Консоль усиленная 300мм цинк-ламельная (BBH6030ZL)</v>
          </cell>
        </row>
        <row r="338">
          <cell r="D338">
            <v>906.67</v>
          </cell>
        </row>
        <row r="339">
          <cell r="A339" t="str">
            <v xml:space="preserve">Талреп М12 DIN1480 крюк-крюк оцинкованный (25244)</v>
          </cell>
        </row>
        <row r="339">
          <cell r="D339">
            <v>165</v>
          </cell>
        </row>
        <row r="340">
          <cell r="A340" t="str">
            <v xml:space="preserve">Консоль сварная L=250 (KS250)</v>
          </cell>
        </row>
        <row r="340">
          <cell r="D340">
            <v>662.5</v>
          </cell>
        </row>
        <row r="341">
          <cell r="A341" t="str">
            <v xml:space="preserve">Консоль усиленная основание 200мм цинк-ламельная (BBH6020ZL)</v>
          </cell>
        </row>
        <row r="341">
          <cell r="D341">
            <v>676.67</v>
          </cell>
        </row>
        <row r="342">
          <cell r="A342" t="str">
            <v xml:space="preserve">Герметик силиконовый противопожарный MasterTeks красный 260 мл</v>
          </cell>
        </row>
        <row r="342">
          <cell r="D342">
            <v>1048.33</v>
          </cell>
        </row>
        <row r="343">
          <cell r="A343" t="str">
            <v xml:space="preserve">Узел крепления укоса У-3</v>
          </cell>
        </row>
        <row r="343">
          <cell r="D343">
            <v>1200</v>
          </cell>
        </row>
        <row r="344">
          <cell r="A344" t="str">
            <v xml:space="preserve">Опора деревянная пропитанная 9.5 м</v>
          </cell>
        </row>
        <row r="344">
          <cell r="D344">
            <v>9100</v>
          </cell>
        </row>
        <row r="345">
          <cell r="A345" t="str">
            <v>Трубостойка</v>
          </cell>
        </row>
        <row r="345">
          <cell r="D345">
            <v>1685.83</v>
          </cell>
        </row>
        <row r="346">
          <cell r="A346" t="str">
            <v xml:space="preserve">Опора СВ-95-3 стойка вибрированная</v>
          </cell>
        </row>
        <row r="346">
          <cell r="D346">
            <v>9100</v>
          </cell>
        </row>
        <row r="347">
          <cell r="A347" t="str">
            <v xml:space="preserve">Контактная проводящая паста КПП (КВТ) исп.1 (55362)</v>
          </cell>
        </row>
        <row r="347">
          <cell r="D347">
            <v>595</v>
          </cell>
        </row>
        <row r="348">
          <cell r="A348" t="str">
            <v xml:space="preserve">Арматура для ВЛ 6/10 кВт</v>
          </cell>
        </row>
        <row r="349">
          <cell r="A349" t="str">
            <v xml:space="preserve">Траверса ТМ-73</v>
          </cell>
        </row>
        <row r="349">
          <cell r="D349">
            <v>3875</v>
          </cell>
        </row>
        <row r="350">
          <cell r="A350" t="str">
            <v xml:space="preserve">Траверса ТМ-63</v>
          </cell>
        </row>
        <row r="350">
          <cell r="D350">
            <v>4333.33</v>
          </cell>
        </row>
        <row r="351">
          <cell r="A351" t="str">
            <v xml:space="preserve">Траверса ТМ-6</v>
          </cell>
        </row>
        <row r="351">
          <cell r="D351">
            <v>4250</v>
          </cell>
        </row>
        <row r="352">
          <cell r="A352" t="str">
            <v xml:space="preserve">Траверса ТМ-2</v>
          </cell>
        </row>
        <row r="352">
          <cell r="D352">
            <v>2177.5</v>
          </cell>
        </row>
        <row r="353">
          <cell r="A353" t="str">
            <v xml:space="preserve">Накладка ОГ-5</v>
          </cell>
        </row>
        <row r="353">
          <cell r="D353">
            <v>350</v>
          </cell>
        </row>
        <row r="354">
          <cell r="A354" t="str">
            <v xml:space="preserve">Накладка ОГ-2</v>
          </cell>
        </row>
        <row r="354">
          <cell r="D354">
            <v>369.17</v>
          </cell>
        </row>
        <row r="355">
          <cell r="A355" t="str">
            <v xml:space="preserve">Накладка ОГ-13</v>
          </cell>
        </row>
        <row r="355">
          <cell r="D355">
            <v>1651.67</v>
          </cell>
        </row>
        <row r="356">
          <cell r="A356" t="str">
            <v xml:space="preserve">Болт Б-5</v>
          </cell>
        </row>
        <row r="356">
          <cell r="D356">
            <v>217.5</v>
          </cell>
        </row>
        <row r="357">
          <cell r="A357" t="str">
            <v xml:space="preserve">Хомут Х-42</v>
          </cell>
        </row>
        <row r="357">
          <cell r="D357">
            <v>250</v>
          </cell>
        </row>
        <row r="358">
          <cell r="A358" t="str">
            <v xml:space="preserve">Хомут Х-52</v>
          </cell>
        </row>
        <row r="358">
          <cell r="D358">
            <v>262.5</v>
          </cell>
        </row>
        <row r="359">
          <cell r="A359" t="str">
            <v xml:space="preserve">Кронштейн РА 5</v>
          </cell>
        </row>
        <row r="359">
          <cell r="D359">
            <v>384.17</v>
          </cell>
        </row>
        <row r="360">
          <cell r="A360" t="str">
            <v xml:space="preserve">Кронштейн РА 4</v>
          </cell>
        </row>
        <row r="360">
          <cell r="D360">
            <v>384.17</v>
          </cell>
        </row>
        <row r="361">
          <cell r="A361" t="str">
            <v xml:space="preserve">Вал привода РА 3</v>
          </cell>
        </row>
        <row r="361">
          <cell r="D361">
            <v>2426.67</v>
          </cell>
        </row>
        <row r="362">
          <cell r="A362" t="str">
            <v xml:space="preserve">Кронштейн РА 2</v>
          </cell>
        </row>
        <row r="362">
          <cell r="D362">
            <v>535.83</v>
          </cell>
        </row>
        <row r="363">
          <cell r="A363" t="str">
            <v xml:space="preserve">Кронштейн РА 1</v>
          </cell>
        </row>
        <row r="363">
          <cell r="D363">
            <v>2483.33</v>
          </cell>
        </row>
        <row r="364">
          <cell r="A364" t="str">
            <v xml:space="preserve">Кронштейн разъединителя РА-1Д с приёмной траверсой</v>
          </cell>
        </row>
        <row r="364">
          <cell r="D364">
            <v>3416.67</v>
          </cell>
        </row>
        <row r="365">
          <cell r="A365" t="str">
            <v xml:space="preserve">Разъединитель РЛНД-1-10-/400 УХЛ1 с приводом ПРНЗ-10</v>
          </cell>
        </row>
        <row r="365">
          <cell r="D365">
            <v>18136.87</v>
          </cell>
        </row>
        <row r="366">
          <cell r="A366" t="str">
            <v xml:space="preserve">Заземляющий проводник ЗП-1 (1м.)</v>
          </cell>
        </row>
        <row r="366">
          <cell r="D366">
            <v>214.17</v>
          </cell>
        </row>
        <row r="367">
          <cell r="A367" t="str">
            <v xml:space="preserve">Колпачок изолирующий</v>
          </cell>
        </row>
        <row r="367">
          <cell r="D367">
            <v>28.33</v>
          </cell>
        </row>
        <row r="368">
          <cell r="A368" t="str">
            <v xml:space="preserve">Ушко однолапчатое (У1-7-16)</v>
          </cell>
        </row>
        <row r="368">
          <cell r="D368">
            <v>310.833333333333</v>
          </cell>
        </row>
        <row r="369">
          <cell r="A369" t="str">
            <v xml:space="preserve">Скоба СК-1</v>
          </cell>
        </row>
        <row r="369">
          <cell r="D369">
            <v>188.47</v>
          </cell>
        </row>
        <row r="370">
          <cell r="A370" t="str">
            <v xml:space="preserve">Серьга С 7-16</v>
          </cell>
        </row>
        <row r="370">
          <cell r="D370">
            <v>145.43</v>
          </cell>
        </row>
        <row r="371">
          <cell r="A371" t="str">
            <v xml:space="preserve">Вязка спиральная изолированная гладкая упакованная ВС 70-95.1</v>
          </cell>
        </row>
        <row r="371">
          <cell r="D371">
            <v>148.33</v>
          </cell>
        </row>
        <row r="372">
          <cell r="A372" t="str">
            <v xml:space="preserve">Вязка спиральная изолированная гладкая упакованная ВС 35-50.2</v>
          </cell>
        </row>
        <row r="372">
          <cell r="D372">
            <v>145.22</v>
          </cell>
        </row>
        <row r="373">
          <cell r="A373" t="str">
            <v xml:space="preserve">Вязка спиральная изолированная гладкая упакованная ВС 120-150.2</v>
          </cell>
        </row>
        <row r="373">
          <cell r="D373">
            <v>152.66</v>
          </cell>
        </row>
        <row r="374">
          <cell r="A374" t="str">
            <v xml:space="preserve">Зажим анкерный клинового типа для СИП-3 35-70 мм2 (SO255)</v>
          </cell>
        </row>
        <row r="374">
          <cell r="D374">
            <v>2851.61</v>
          </cell>
        </row>
        <row r="375">
          <cell r="A375" t="str">
            <v xml:space="preserve">Зажим натяжной болтовой НБ-2-6А</v>
          </cell>
        </row>
        <row r="375">
          <cell r="D375">
            <v>762.5</v>
          </cell>
        </row>
        <row r="376">
          <cell r="A376" t="str">
            <v xml:space="preserve">Разрядник длинно-искровой РДИП-10-IV-УХЛ1/001</v>
          </cell>
        </row>
        <row r="376">
          <cell r="D376">
            <v>6990</v>
          </cell>
        </row>
        <row r="377">
          <cell r="A377" t="str">
            <v xml:space="preserve">Изолятор полимерный натяжной SML 70/20</v>
          </cell>
        </row>
        <row r="377">
          <cell r="D377">
            <v>1467.13</v>
          </cell>
        </row>
        <row r="378">
          <cell r="A378" t="str">
            <v xml:space="preserve">Изолятор стеклянный линейный подвесной ПС 70И</v>
          </cell>
        </row>
        <row r="378">
          <cell r="D378">
            <v>1583.33</v>
          </cell>
        </row>
        <row r="379">
          <cell r="A379" t="str">
            <v xml:space="preserve">Изолятор фарфоровый линейный штыревой ШФ-20Г</v>
          </cell>
        </row>
        <row r="379">
          <cell r="D379">
            <v>542.14</v>
          </cell>
        </row>
        <row r="380">
          <cell r="A380" t="str">
            <v xml:space="preserve">Изолятор фарфоровый линейный штыревой ШФ-20Г1</v>
          </cell>
        </row>
        <row r="380">
          <cell r="D380">
            <v>744.87</v>
          </cell>
        </row>
        <row r="381">
          <cell r="A381" t="str">
            <v xml:space="preserve">Кабельные муфты 0,4 кВ</v>
          </cell>
        </row>
        <row r="382">
          <cell r="A382" t="str">
            <v xml:space="preserve">Муфта кабельная концевая 4РКТп-1-10/25</v>
          </cell>
        </row>
        <row r="382">
          <cell r="D382">
            <v>1175.83</v>
          </cell>
        </row>
        <row r="383">
          <cell r="A383" t="str">
            <v xml:space="preserve">Муфта кабельная концевая 1КВТп-4х(16-25)</v>
          </cell>
        </row>
        <row r="383">
          <cell r="D383">
            <v>1140.83</v>
          </cell>
        </row>
        <row r="384">
          <cell r="A384" t="str">
            <v xml:space="preserve">Муфта кабельная концевая 1КВТп-4х(35-50)</v>
          </cell>
        </row>
        <row r="384">
          <cell r="D384">
            <v>1236.67</v>
          </cell>
        </row>
        <row r="385">
          <cell r="A385" t="str">
            <v xml:space="preserve">Муфта кабельная концевая 1КНТп-4х(70-120)</v>
          </cell>
        </row>
        <row r="385">
          <cell r="D385">
            <v>1770.83</v>
          </cell>
        </row>
        <row r="386">
          <cell r="A386" t="str">
            <v xml:space="preserve">Муфта кабельная концевая 4ПКТп(б) -1- 150/240 -Б-</v>
          </cell>
        </row>
        <row r="386">
          <cell r="D386">
            <v>4132.5</v>
          </cell>
        </row>
        <row r="387">
          <cell r="A387" t="str">
            <v xml:space="preserve">Муфта кабельная концевая 1ПКВТп-5х(16-25)</v>
          </cell>
        </row>
        <row r="387">
          <cell r="D387">
            <v>911.67</v>
          </cell>
        </row>
        <row r="388">
          <cell r="A388" t="str">
            <v xml:space="preserve">Муфта кабельная концевая 1ПКВТп-5х(35-50)</v>
          </cell>
        </row>
        <row r="388">
          <cell r="D388">
            <v>1026.67</v>
          </cell>
        </row>
        <row r="389">
          <cell r="A389" t="str">
            <v xml:space="preserve">Муфта кабельная концевая 5ПКТп(б)-1-70/120 нг-LS (Б) (65574)</v>
          </cell>
        </row>
        <row r="389">
          <cell r="D389">
            <v>5338.33</v>
          </cell>
        </row>
        <row r="390">
          <cell r="A390" t="str">
            <v xml:space="preserve">Муфта кабельная концевая 5ПКТп(б)-1-150/240 нг-LS (Б) (65575)</v>
          </cell>
        </row>
        <row r="390">
          <cell r="D390">
            <v>7472.5</v>
          </cell>
        </row>
        <row r="391">
          <cell r="A391" t="str">
            <v xml:space="preserve">Муфта кабельная мини 5ПСТ - (4-6) нг-LS</v>
          </cell>
        </row>
        <row r="391">
          <cell r="D391">
            <v>407.5</v>
          </cell>
        </row>
        <row r="392">
          <cell r="A392" t="str">
            <v xml:space="preserve">Муфта кабельная соединительная 1СТп(тк)-4х(16-25) с соединителями болтовыми</v>
          </cell>
        </row>
        <row r="392">
          <cell r="D392">
            <v>3335</v>
          </cell>
        </row>
        <row r="393">
          <cell r="A393" t="str">
            <v xml:space="preserve">Муфта кабельная соединительная 4СТп -1- 25/50</v>
          </cell>
        </row>
        <row r="393">
          <cell r="D393">
            <v>4033.33</v>
          </cell>
        </row>
        <row r="394">
          <cell r="A394" t="str">
            <v xml:space="preserve">Муфта кабельная соединительная 4СТп -1- 70/120 -Б-</v>
          </cell>
        </row>
        <row r="394">
          <cell r="D394">
            <v>6215.83</v>
          </cell>
        </row>
        <row r="395">
          <cell r="A395" t="str">
            <v xml:space="preserve">Муфта кабельная соединительная 4СТп -1- 150/240 -Б-</v>
          </cell>
        </row>
        <row r="395">
          <cell r="D395">
            <v>10683.33</v>
          </cell>
        </row>
        <row r="396">
          <cell r="A396" t="str">
            <v xml:space="preserve">Муфта кабельная соединительная МТС (6:1)-6/25</v>
          </cell>
        </row>
        <row r="396">
          <cell r="D396">
            <v>1945</v>
          </cell>
        </row>
        <row r="397">
          <cell r="A397" t="str">
            <v xml:space="preserve">Муфта кабельная соединительная 5ПСТ(б) -1- 16/25 -Б- (КВТ) (60360)</v>
          </cell>
        </row>
        <row r="397">
          <cell r="D397">
            <v>2522.5</v>
          </cell>
        </row>
        <row r="398">
          <cell r="A398" t="str">
            <v xml:space="preserve">Муфта кабельная соединительная 5ПСТнг-LS-1-25/50 -Б- (КВТ) (65556)</v>
          </cell>
        </row>
        <row r="398">
          <cell r="D398">
            <v>4034.17</v>
          </cell>
        </row>
        <row r="399">
          <cell r="A399" t="str">
            <v xml:space="preserve">Муфта кабельная соединительная 5ПСТ(б)нг-LS-1-70/120 -Б- (КВТ) (65590)</v>
          </cell>
        </row>
        <row r="399">
          <cell r="D399">
            <v>6590</v>
          </cell>
        </row>
        <row r="400">
          <cell r="A400" t="str">
            <v xml:space="preserve">Муфта кабельная соединительная 5ПСТ(б)нг-LS-1-150/240 -Б- (КВТ) (65591)</v>
          </cell>
        </row>
        <row r="400">
          <cell r="D400">
            <v>8843.33</v>
          </cell>
        </row>
        <row r="401">
          <cell r="A401" t="str">
            <v>Кабель</v>
          </cell>
        </row>
        <row r="402">
          <cell r="A402" t="str">
            <v xml:space="preserve">Провод ПУВ 1х1.5 белый однопроволочный</v>
          </cell>
        </row>
        <row r="402">
          <cell r="D402">
            <v>25</v>
          </cell>
        </row>
        <row r="403">
          <cell r="A403" t="str">
            <v xml:space="preserve">Провод силовой ПуВнг (А)-LS 1х2.5 белый бухта однопроволочный</v>
          </cell>
        </row>
        <row r="403">
          <cell r="D403">
            <v>41.08</v>
          </cell>
        </row>
        <row r="404">
          <cell r="A404" t="str">
            <v xml:space="preserve">Провод ПуВ 1х4.0 белый (бухта)</v>
          </cell>
        </row>
        <row r="404">
          <cell r="D404">
            <v>62.92</v>
          </cell>
        </row>
        <row r="405">
          <cell r="A405" t="str">
            <v xml:space="preserve">Провод силовой ПуВнг (А)-LS 1х6 белый бухта однопроволочный</v>
          </cell>
        </row>
        <row r="405">
          <cell r="D405">
            <v>97.5</v>
          </cell>
        </row>
        <row r="406">
          <cell r="A406" t="str">
            <v xml:space="preserve">Провод силовой ПуВнг (А)-LS 1х10 белый бухта однопроволочный</v>
          </cell>
        </row>
        <row r="406">
          <cell r="D406">
            <v>161.67</v>
          </cell>
        </row>
        <row r="407">
          <cell r="A407" t="str">
            <v xml:space="preserve">Провод силовой ПуВнг (А)-LS 1х10 желто-зеленый бухта однопроволочный</v>
          </cell>
        </row>
        <row r="407">
          <cell r="D407">
            <v>152.5</v>
          </cell>
        </row>
        <row r="408">
          <cell r="A408" t="str">
            <v xml:space="preserve">Провод силовой ПуГВ 1х16 белый многопроволочный</v>
          </cell>
        </row>
        <row r="408">
          <cell r="D408">
            <v>236.67</v>
          </cell>
        </row>
        <row r="409">
          <cell r="A409" t="str">
            <v xml:space="preserve">Провод силовой ПуГВ 1х25 белый многопроволочный</v>
          </cell>
        </row>
        <row r="409">
          <cell r="D409">
            <v>367.5</v>
          </cell>
        </row>
        <row r="410">
          <cell r="A410" t="str">
            <v xml:space="preserve">Провод силовой ПуГВнг (А)-LS 1х35 белый барабан многопроволочный</v>
          </cell>
        </row>
        <row r="410">
          <cell r="D410">
            <v>562.5</v>
          </cell>
        </row>
        <row r="411">
          <cell r="A411" t="str">
            <v xml:space="preserve">Провод силовой ПуГВ 1х50 белый многопроволочный</v>
          </cell>
        </row>
        <row r="411">
          <cell r="D411">
            <v>734.17</v>
          </cell>
        </row>
        <row r="412">
          <cell r="A412" t="str">
            <v xml:space="preserve">Провод силовой ПуГВ 70 белый ТРТС многопроволочный</v>
          </cell>
        </row>
        <row r="412">
          <cell r="D412">
            <v>994.17</v>
          </cell>
        </row>
        <row r="413">
          <cell r="A413" t="str">
            <v xml:space="preserve">Провод силовой ПуГВ 1х95 белый ТРТС многопроволочный</v>
          </cell>
        </row>
        <row r="413">
          <cell r="D413">
            <v>1395.83</v>
          </cell>
        </row>
        <row r="414">
          <cell r="A414" t="str">
            <v xml:space="preserve">Кабель силовой ВВГнг(А)-LSLTx 2х1,5 плоский (N) -1б ТРТС бух</v>
          </cell>
        </row>
        <row r="414">
          <cell r="D414">
            <v>72.08</v>
          </cell>
        </row>
        <row r="415">
          <cell r="A415" t="str">
            <v xml:space="preserve">Кабель силовой ВВГнг(А)-LSLTx 3х2,5 плоский (N,РЕ) -0,66 ТРТС бух</v>
          </cell>
        </row>
        <row r="415">
          <cell r="D415">
            <v>127.5</v>
          </cell>
        </row>
        <row r="416">
          <cell r="A416" t="str">
            <v xml:space="preserve">Кабель силовой ВВГнг(А)-LS 3х4-0.660 однопроволоч ный ТРТС</v>
          </cell>
        </row>
        <row r="416">
          <cell r="D416">
            <v>186.67</v>
          </cell>
        </row>
        <row r="417">
          <cell r="A417" t="str">
            <v xml:space="preserve">Кабель силовой ВВГнг(А)-LSLTx 3х6 (N.PE)-0.660 однопроволочный (барабан)</v>
          </cell>
        </row>
        <row r="417">
          <cell r="D417">
            <v>315.83</v>
          </cell>
        </row>
        <row r="418">
          <cell r="A418" t="str">
            <v xml:space="preserve">Кабель силовой ВВГнг(A)-LS 3х10ок(N.PE)-0.66</v>
          </cell>
        </row>
        <row r="418">
          <cell r="D418">
            <v>503.333333333333</v>
          </cell>
        </row>
        <row r="419">
          <cell r="A419" t="str">
            <v xml:space="preserve">Кабель силовой ВВГнг (А)-LS 3х16 (N.PE)-0.660 ТРТС</v>
          </cell>
        </row>
        <row r="419">
          <cell r="D419">
            <v>755</v>
          </cell>
        </row>
        <row r="420">
          <cell r="A420" t="str">
            <v xml:space="preserve">Кабель силовой ВВГнг(А)-FRLS 4х1.5 (N)-0.66 однопроволочный барабан ТУ завода</v>
          </cell>
        </row>
        <row r="420">
          <cell r="D420">
            <v>150.83</v>
          </cell>
        </row>
        <row r="421">
          <cell r="A421" t="str">
            <v xml:space="preserve">Кабель силовой ВВГнг(А)-LSLTx 4х2.5 (N)-0.660 однопроволочный (барабан)</v>
          </cell>
        </row>
        <row r="421">
          <cell r="D421">
            <v>190</v>
          </cell>
        </row>
        <row r="422">
          <cell r="A422" t="str">
            <v xml:space="preserve">Кабель силовой ВВГнг(А)FRLS 0,66 4х4 ТРТС</v>
          </cell>
        </row>
        <row r="422">
          <cell r="D422">
            <v>320</v>
          </cell>
        </row>
        <row r="423">
          <cell r="A423" t="str">
            <v xml:space="preserve">Кабель силовой ВВГнг(А)-LS 4х6-0.660</v>
          </cell>
        </row>
        <row r="423">
          <cell r="D423">
            <v>398.333333333333</v>
          </cell>
        </row>
        <row r="424">
          <cell r="A424" t="str">
            <v xml:space="preserve">Кабель силовой ВВГнг(А)-LS 4х10ок(N)-0.66 ТРТС</v>
          </cell>
        </row>
        <row r="424">
          <cell r="D424">
            <v>619.166666666667</v>
          </cell>
        </row>
        <row r="425">
          <cell r="A425" t="str">
            <v xml:space="preserve">Кабель силовой ВВГнг(А)-LS 4х16 (N)-0.660 однопроволочный</v>
          </cell>
        </row>
        <row r="425">
          <cell r="D425">
            <v>1049.17</v>
          </cell>
        </row>
        <row r="426">
          <cell r="A426" t="str">
            <v xml:space="preserve">Кабель силовой ВВГнг (А)-LS 4х25 барабан</v>
          </cell>
        </row>
        <row r="426">
          <cell r="D426">
            <v>1595.83</v>
          </cell>
        </row>
        <row r="427">
          <cell r="A427" t="str">
            <v xml:space="preserve">Кабель силовой ВВГнг(А)-LS 4х35 (N)-0.660 многопроволочный</v>
          </cell>
        </row>
        <row r="427">
          <cell r="D427">
            <v>2339.17</v>
          </cell>
        </row>
        <row r="428">
          <cell r="A428" t="str">
            <v xml:space="preserve">Кабель силовой ВВГнг(А)-LS 4х50 (N)-0.660 многопроволочный</v>
          </cell>
        </row>
        <row r="428">
          <cell r="D428">
            <v>3142.5</v>
          </cell>
        </row>
        <row r="429">
          <cell r="A429" t="str">
            <v xml:space="preserve">Кабель силовой ВВГнг(А)-LS 4х70 (N)-1 многопроволочный барабан</v>
          </cell>
        </row>
        <row r="429">
          <cell r="D429">
            <v>4458.33</v>
          </cell>
        </row>
        <row r="430">
          <cell r="A430" t="str">
            <v xml:space="preserve">Кабель силовой ВВГнг(А)-LS 4х95 (N)-1 многопроволочный</v>
          </cell>
        </row>
        <row r="430">
          <cell r="D430">
            <v>6154.17</v>
          </cell>
        </row>
        <row r="431">
          <cell r="A431" t="str">
            <v xml:space="preserve">Кабель силовой ВВГнг(А)-LS 4х120 (N)-1 многопроволочный</v>
          </cell>
        </row>
        <row r="431">
          <cell r="D431">
            <v>7698.33</v>
          </cell>
        </row>
        <row r="432">
          <cell r="A432" t="str">
            <v xml:space="preserve">Кабель силовой ВВГнг(А)-LS 5х4 барабан</v>
          </cell>
        </row>
        <row r="432">
          <cell r="D432">
            <v>321.67</v>
          </cell>
        </row>
        <row r="433">
          <cell r="A433" t="str">
            <v xml:space="preserve">Кабель силовой ВВГнг(А)-LS 5х6</v>
          </cell>
        </row>
        <row r="433">
          <cell r="D433">
            <v>462.5</v>
          </cell>
        </row>
        <row r="434">
          <cell r="A434" t="str">
            <v xml:space="preserve">Кабель силовой ВВГнг (А)-LS 5х10 барабан</v>
          </cell>
        </row>
        <row r="434">
          <cell r="D434">
            <v>766.67</v>
          </cell>
        </row>
        <row r="435">
          <cell r="A435" t="str">
            <v xml:space="preserve">Кабель силовой ВВГнг (А)-LS 5х16 барабан</v>
          </cell>
        </row>
        <row r="435">
          <cell r="D435">
            <v>1213.33</v>
          </cell>
        </row>
        <row r="436">
          <cell r="A436" t="str">
            <v xml:space="preserve">Кабель силовой ВВГнг(А)-LS 5х25-1 барабан</v>
          </cell>
        </row>
        <row r="436">
          <cell r="D436">
            <v>1925.83</v>
          </cell>
        </row>
        <row r="437">
          <cell r="A437" t="str">
            <v xml:space="preserve">Кабель силовой ВВГнг (А)-LS 5х35 барабан</v>
          </cell>
        </row>
        <row r="437">
          <cell r="D437">
            <v>2811.67</v>
          </cell>
        </row>
        <row r="438">
          <cell r="A438" t="str">
            <v xml:space="preserve">Кабель силовой ВВГнг(А)-LS 5х50-1 барабан</v>
          </cell>
        </row>
        <row r="438">
          <cell r="D438">
            <v>3781.67</v>
          </cell>
        </row>
        <row r="439">
          <cell r="A439" t="str">
            <v xml:space="preserve">Кабель силовой ВВГнг(А)-LS 5х70-1 многопроволочный</v>
          </cell>
        </row>
        <row r="439">
          <cell r="D439">
            <v>5298.33</v>
          </cell>
        </row>
        <row r="440">
          <cell r="A440" t="str">
            <v xml:space="preserve">Кабель силовой ВВГнг(А)-LS 5х95-1</v>
          </cell>
        </row>
        <row r="440">
          <cell r="D440">
            <v>7305</v>
          </cell>
        </row>
        <row r="441">
          <cell r="A441" t="str">
            <v xml:space="preserve">Кабель силовой ВВГнг(А)-LS 5х120 (N, PE) -1 многопроволочный ТУ ТРТС</v>
          </cell>
        </row>
        <row r="441">
          <cell r="D441">
            <v>9497.5</v>
          </cell>
        </row>
        <row r="442">
          <cell r="A442" t="str">
            <v xml:space="preserve">Провод интерфейсный</v>
          </cell>
        </row>
        <row r="443">
          <cell r="A443" t="str">
            <v xml:space="preserve">Витая пара категория 5е - F/UTP - 4 пары - PVC - 305 м (32753)</v>
          </cell>
        </row>
        <row r="443">
          <cell r="D443">
            <v>130.83</v>
          </cell>
        </row>
        <row r="444">
          <cell r="A444" t="str">
            <v xml:space="preserve">СИП (Самонесущий Изолированный Провод)</v>
          </cell>
        </row>
        <row r="445">
          <cell r="A445" t="str">
            <v xml:space="preserve">Провод СИП-4 2х16 0.6/1 ГОСТ</v>
          </cell>
        </row>
        <row r="445">
          <cell r="D445">
            <v>82.5833333333333</v>
          </cell>
        </row>
        <row r="446">
          <cell r="A446" t="str">
            <v xml:space="preserve">Провод СИП-4 4х16 0.6/1 ГОСТ</v>
          </cell>
        </row>
        <row r="446">
          <cell r="D446">
            <v>135.833333333333</v>
          </cell>
        </row>
        <row r="447">
          <cell r="A447" t="str">
            <v xml:space="preserve">Провод СИП-2 3х16+1х25 0.6/1 ГОСТ</v>
          </cell>
        </row>
        <row r="447">
          <cell r="D447">
            <v>153.333333333333</v>
          </cell>
        </row>
        <row r="448">
          <cell r="A448" t="str">
            <v xml:space="preserve">Провод СИП-4 4х25 0.6/1</v>
          </cell>
        </row>
        <row r="448">
          <cell r="D448">
            <v>196.666666666667</v>
          </cell>
        </row>
        <row r="449">
          <cell r="A449" t="str">
            <v xml:space="preserve">Провод СИП-4 4х35 0.6/1</v>
          </cell>
        </row>
        <row r="449">
          <cell r="D449">
            <v>274.166666666667</v>
          </cell>
        </row>
        <row r="450">
          <cell r="A450" t="str">
            <v xml:space="preserve">Провод СИП-4 4х50 0.6/1</v>
          </cell>
        </row>
        <row r="450">
          <cell r="D450">
            <v>370</v>
          </cell>
        </row>
        <row r="451">
          <cell r="A451" t="str">
            <v xml:space="preserve">Провод СИП-2 3х50+1х50-0.6/1ГОСТ</v>
          </cell>
        </row>
        <row r="451">
          <cell r="D451">
            <v>355.833333333333</v>
          </cell>
        </row>
        <row r="452">
          <cell r="A452" t="str">
            <v xml:space="preserve">Провод СИП-2 3х50+1х70 0.6/1 ГОСТ</v>
          </cell>
        </row>
        <row r="452">
          <cell r="D452">
            <v>395</v>
          </cell>
        </row>
        <row r="453">
          <cell r="A453" t="str">
            <v xml:space="preserve">Провод СИП-4 4х70 0.6/1</v>
          </cell>
        </row>
        <row r="453">
          <cell r="D453">
            <v>490.833333333333</v>
          </cell>
        </row>
        <row r="454">
          <cell r="A454" t="str">
            <v xml:space="preserve">Провод СИП-2 3х70+1х54.6 0.6/1 ГОСТ</v>
          </cell>
        </row>
        <row r="454">
          <cell r="D454">
            <v>485</v>
          </cell>
        </row>
        <row r="455">
          <cell r="A455" t="str">
            <v xml:space="preserve">Провод СИП-2 3х70+1х70 0.6/1 ГОСТ</v>
          </cell>
        </row>
        <row r="455">
          <cell r="D455">
            <v>508.333333333333</v>
          </cell>
        </row>
        <row r="456">
          <cell r="A456" t="str">
            <v xml:space="preserve">Провод СИП-2 3х70+1х95 0.6/1 ГОСТ</v>
          </cell>
        </row>
        <row r="456">
          <cell r="D456">
            <v>588.333333333333</v>
          </cell>
        </row>
        <row r="457">
          <cell r="A457" t="str">
            <v xml:space="preserve">Провод СИП-2 3х95+1х70 0.6/1 ГОСТ</v>
          </cell>
        </row>
        <row r="457">
          <cell r="D457">
            <v>647.5</v>
          </cell>
        </row>
        <row r="458">
          <cell r="A458" t="str">
            <v xml:space="preserve">Провод СИП-4 4х95 06/1</v>
          </cell>
        </row>
        <row r="458">
          <cell r="D458">
            <v>675</v>
          </cell>
        </row>
        <row r="459">
          <cell r="A459" t="str">
            <v xml:space="preserve">Провод СИП-2 3х95+1х95</v>
          </cell>
        </row>
        <row r="459">
          <cell r="D459">
            <v>694.166666666667</v>
          </cell>
        </row>
        <row r="460">
          <cell r="A460" t="str">
            <v xml:space="preserve">Провод СИП-2 3х120+1х120 ТРТС</v>
          </cell>
        </row>
        <row r="460">
          <cell r="D460">
            <v>822.5</v>
          </cell>
        </row>
        <row r="461">
          <cell r="A461" t="str">
            <v xml:space="preserve">Провод СИП-2 3х120+1х95 0.6/1 ГОСТ</v>
          </cell>
        </row>
        <row r="461">
          <cell r="D461">
            <v>818.333333333333</v>
          </cell>
        </row>
        <row r="462">
          <cell r="A462" t="str">
            <v xml:space="preserve">Провод СИП 2 3х150+1х150 ТРТС</v>
          </cell>
        </row>
        <row r="462">
          <cell r="D462">
            <v>1040</v>
          </cell>
        </row>
        <row r="463">
          <cell r="A463" t="str">
            <v xml:space="preserve">Провод СИП-2 3х150+1х95-0,6/1(соотв.ГОСТ)</v>
          </cell>
        </row>
        <row r="463">
          <cell r="D463">
            <v>966.666666666667</v>
          </cell>
        </row>
        <row r="464">
          <cell r="A464" t="str">
            <v xml:space="preserve">Провод СИП-4 2х16 0.6/1 ГОСТ</v>
          </cell>
        </row>
        <row r="464">
          <cell r="D464">
            <v>68.33</v>
          </cell>
        </row>
        <row r="465">
          <cell r="A465" t="str">
            <v xml:space="preserve">Провод СИП-2 3х16+1х25</v>
          </cell>
        </row>
        <row r="465">
          <cell r="D465">
            <v>153.33</v>
          </cell>
        </row>
        <row r="466">
          <cell r="A466" t="str">
            <v xml:space="preserve">Провод СИП-2 4х16+1х25(соотв.ГОСТ)</v>
          </cell>
        </row>
        <row r="466">
          <cell r="D466">
            <v>186.67</v>
          </cell>
        </row>
        <row r="467">
          <cell r="A467" t="str">
            <v xml:space="preserve">Провод СИП-2 3х25+1х35</v>
          </cell>
        </row>
        <row r="467">
          <cell r="D467">
            <v>217.5</v>
          </cell>
        </row>
        <row r="468">
          <cell r="A468" t="str">
            <v xml:space="preserve">Провод СИП-2 3х35+1х54.6</v>
          </cell>
        </row>
        <row r="468">
          <cell r="D468">
            <v>305</v>
          </cell>
        </row>
        <row r="469">
          <cell r="A469" t="str">
            <v xml:space="preserve">провод СИП-2 3х50+1х70+1Х25(соотв.ГОСТ)</v>
          </cell>
        </row>
        <row r="469">
          <cell r="D469">
            <v>443.33</v>
          </cell>
        </row>
        <row r="470">
          <cell r="A470" t="str">
            <v xml:space="preserve">Провод СИП-4 4х50</v>
          </cell>
        </row>
        <row r="470">
          <cell r="D470">
            <v>370</v>
          </cell>
        </row>
        <row r="471">
          <cell r="A471" t="str">
            <v xml:space="preserve">Провод СИП-4 4х70</v>
          </cell>
        </row>
        <row r="471">
          <cell r="D471">
            <v>490.83</v>
          </cell>
        </row>
        <row r="472">
          <cell r="A472" t="str">
            <v xml:space="preserve">Провод СИП-4 4х95</v>
          </cell>
        </row>
        <row r="472">
          <cell r="D472">
            <v>675</v>
          </cell>
        </row>
        <row r="473">
          <cell r="A473" t="str">
            <v xml:space="preserve">Провод СИП-2 3х120+1х95</v>
          </cell>
        </row>
        <row r="473">
          <cell r="D473">
            <v>818.33</v>
          </cell>
        </row>
        <row r="474">
          <cell r="A474" t="str">
            <v xml:space="preserve">Провод СИП-2 3х150+1х95 ГОСТ</v>
          </cell>
        </row>
        <row r="474">
          <cell r="D474">
            <v>966.67</v>
          </cell>
        </row>
        <row r="475">
          <cell r="A475" t="str">
            <v xml:space="preserve">Провод СИП-3 1х50</v>
          </cell>
        </row>
        <row r="475">
          <cell r="D475">
            <v>99.17</v>
          </cell>
        </row>
        <row r="476">
          <cell r="A476" t="str">
            <v xml:space="preserve">Провод СИП-3 1х70</v>
          </cell>
        </row>
        <row r="476">
          <cell r="D476">
            <v>137.5</v>
          </cell>
        </row>
        <row r="477">
          <cell r="A477" t="str">
            <v xml:space="preserve">Провод СИП-3 1х95</v>
          </cell>
        </row>
        <row r="477">
          <cell r="D477">
            <v>184.17</v>
          </cell>
        </row>
        <row r="478">
          <cell r="A478" t="str">
            <v>Металлопрокат</v>
          </cell>
        </row>
        <row r="479">
          <cell r="A479" t="str">
            <v xml:space="preserve">Уголок горячекатаный 50х50х5 мм 3 м</v>
          </cell>
        </row>
        <row r="479">
          <cell r="D479">
            <v>1250.83</v>
          </cell>
        </row>
        <row r="480">
          <cell r="A480" t="str">
            <v xml:space="preserve">Уголок горячекатаный 63х63х5 мм 3 м</v>
          </cell>
        </row>
        <row r="480">
          <cell r="D480">
            <v>1589.17</v>
          </cell>
        </row>
        <row r="481">
          <cell r="A481" t="str">
            <v xml:space="preserve">Полоса горячекатаная 40х4 мм 3 м</v>
          </cell>
        </row>
        <row r="481">
          <cell r="D481">
            <v>432.5</v>
          </cell>
        </row>
        <row r="482">
          <cell r="A482" t="str">
            <v xml:space="preserve">Труба профильная квадратная 50х50х2 мм 3 м</v>
          </cell>
        </row>
        <row r="482">
          <cell r="D482">
            <v>889.17</v>
          </cell>
        </row>
        <row r="483">
          <cell r="A483" t="str">
            <v xml:space="preserve">Труба профильная квадратная 60х60х2 мм 3 м</v>
          </cell>
        </row>
        <row r="483">
          <cell r="D483">
            <v>1110.83</v>
          </cell>
        </row>
        <row r="484">
          <cell r="A484" t="str">
            <v xml:space="preserve">Труба профильная квадратная 80х80х4 мм 3 м</v>
          </cell>
        </row>
        <row r="484">
          <cell r="D484">
            <v>2702.5</v>
          </cell>
        </row>
        <row r="485">
          <cell r="A485" t="str">
            <v xml:space="preserve">Трос 10,0мм стальной оцинкованный (100м) (00004597)</v>
          </cell>
        </row>
        <row r="485">
          <cell r="D485">
            <v>235.833333333333</v>
          </cell>
        </row>
        <row r="486">
          <cell r="A486" t="str">
            <v xml:space="preserve">Шпилька DIN975 М10х2000 резьбовая оцинкованная</v>
          </cell>
        </row>
        <row r="486">
          <cell r="D486">
            <v>257.5</v>
          </cell>
        </row>
        <row r="487">
          <cell r="A487" t="str">
            <v xml:space="preserve">Пруток 10 мм горячеоцинкованный (NC1010) (80м)</v>
          </cell>
        </row>
        <row r="487">
          <cell r="D487">
            <v>190.83</v>
          </cell>
        </row>
        <row r="488">
          <cell r="A488" t="str">
            <v xml:space="preserve">Труба стальная водогазопроводная черная Ду 40х3,5 мм</v>
          </cell>
        </row>
        <row r="488">
          <cell r="D488">
            <v>429.17</v>
          </cell>
        </row>
        <row r="489">
          <cell r="A489" t="str">
            <v xml:space="preserve">Труба стальная электросварная черная 76х3 мм</v>
          </cell>
        </row>
        <row r="489">
          <cell r="D489">
            <v>555.28</v>
          </cell>
        </row>
        <row r="490">
          <cell r="A490" t="str">
            <v xml:space="preserve">Труба стальная электросварная черная 89х3 мм</v>
          </cell>
        </row>
        <row r="490">
          <cell r="D490">
            <v>745.28</v>
          </cell>
        </row>
        <row r="491">
          <cell r="A491" t="str">
            <v xml:space="preserve">Труба стальная электросварная черная 108х3,5 мм</v>
          </cell>
        </row>
        <row r="491">
          <cell r="D491">
            <v>914.72</v>
          </cell>
        </row>
        <row r="492">
          <cell r="A492" t="str">
            <v xml:space="preserve">Трансформатор тока 0,4 (0,66)кВ</v>
          </cell>
        </row>
        <row r="493">
          <cell r="A493" t="str">
            <v xml:space="preserve">Трансформатор тока Т-0,66-0,5S-5ВА-30/5</v>
          </cell>
        </row>
        <row r="493">
          <cell r="D493">
            <v>972.5</v>
          </cell>
        </row>
        <row r="494">
          <cell r="A494" t="str">
            <v xml:space="preserve">Трансформатор тока Т-0,66-0,5S-5ВА-40/5</v>
          </cell>
        </row>
        <row r="494">
          <cell r="D494">
            <v>972.5</v>
          </cell>
        </row>
        <row r="495">
          <cell r="A495" t="str">
            <v xml:space="preserve">Трансформатор тока Т-0,66-0,5S-5ВА-50/5</v>
          </cell>
        </row>
        <row r="495">
          <cell r="D495">
            <v>972.5</v>
          </cell>
        </row>
        <row r="496">
          <cell r="A496" t="str">
            <v xml:space="preserve">Трансформатор тока Т-0,66-0,5S-5ВА-75/5</v>
          </cell>
        </row>
        <row r="496">
          <cell r="D496">
            <v>972.5</v>
          </cell>
        </row>
        <row r="497">
          <cell r="A497" t="str">
            <v xml:space="preserve">Трансформатор тока Т-0,66-0,5S-5ВА-80/5</v>
          </cell>
        </row>
        <row r="497">
          <cell r="D497">
            <v>972.5</v>
          </cell>
        </row>
        <row r="498">
          <cell r="A498" t="str">
            <v xml:space="preserve">Трансформатор тока Т-0,66-0,5S-5ВА-100/5</v>
          </cell>
        </row>
        <row r="498">
          <cell r="D498">
            <v>972.5</v>
          </cell>
        </row>
        <row r="499">
          <cell r="A499" t="str">
            <v xml:space="preserve">Трансформатор тока Т-0,66-0,5S-5ВА-150/5</v>
          </cell>
        </row>
        <row r="499">
          <cell r="D499">
            <v>972.5</v>
          </cell>
        </row>
        <row r="500">
          <cell r="A500" t="str">
            <v xml:space="preserve">Трансформатор тока Т-0,66-0,5S-5ВА-200/5</v>
          </cell>
        </row>
        <row r="500">
          <cell r="D500">
            <v>972.5</v>
          </cell>
        </row>
        <row r="501">
          <cell r="A501" t="str">
            <v xml:space="preserve">Трансформатор тока Т-0,66-0,5S-5ВА-250/5</v>
          </cell>
        </row>
        <row r="501">
          <cell r="D501">
            <v>972.5</v>
          </cell>
        </row>
        <row r="502">
          <cell r="A502" t="str">
            <v xml:space="preserve">Трансформатор тока Т-0,66-0,5S-5ВА-300/5</v>
          </cell>
        </row>
        <row r="502">
          <cell r="D502">
            <v>972.5</v>
          </cell>
        </row>
        <row r="503">
          <cell r="A503" t="str">
            <v xml:space="preserve">Трансформатор тока Т-0,66-0,5S-5ВА-400/5</v>
          </cell>
        </row>
        <row r="503">
          <cell r="D503">
            <v>972.5</v>
          </cell>
        </row>
        <row r="504">
          <cell r="A504" t="str">
            <v xml:space="preserve">Трансформатор тока Т-0,66-0,5S-5ВА-500/5</v>
          </cell>
        </row>
        <row r="504">
          <cell r="D504">
            <v>1089.16666666667</v>
          </cell>
        </row>
        <row r="505">
          <cell r="A505" t="str">
            <v xml:space="preserve">Трансформатор тока Т-0,66-0,5S-5ВА-600/5</v>
          </cell>
        </row>
        <row r="505">
          <cell r="D505">
            <v>1089.16666666667</v>
          </cell>
        </row>
        <row r="506">
          <cell r="A506" t="str">
            <v xml:space="preserve">Трансформатор тока Т-0,66-0,5S-5ВА-800/5</v>
          </cell>
        </row>
        <row r="506">
          <cell r="D506">
            <v>1140</v>
          </cell>
        </row>
        <row r="507">
          <cell r="A507" t="str">
            <v xml:space="preserve">Трансформатор тока Т-0,66-0,5S-5ВА-1000/5 М (поворотная шина)</v>
          </cell>
        </row>
        <row r="507">
          <cell r="D507">
            <v>1441.66666666667</v>
          </cell>
        </row>
        <row r="508">
          <cell r="A508" t="str">
            <v xml:space="preserve">Трансформатор тока Т-0,66-0,5S-5ВА-1200/5 М (поворотная шина)</v>
          </cell>
        </row>
        <row r="508">
          <cell r="D508">
            <v>1575.83333333333</v>
          </cell>
        </row>
        <row r="509">
          <cell r="A509" t="str">
            <v xml:space="preserve">Трансформатор тока Т-0,66-0,5S-5ВА-1500/5 М (поворотная шина)</v>
          </cell>
        </row>
        <row r="509">
          <cell r="D509">
            <v>1726.66666666667</v>
          </cell>
        </row>
        <row r="510">
          <cell r="A510" t="str">
            <v xml:space="preserve">Трансформатор тока Т-0,66-0,5S-5ВА-2000/5 М (поворотная шина)</v>
          </cell>
        </row>
        <row r="510">
          <cell r="D510">
            <v>1927.5</v>
          </cell>
        </row>
        <row r="511">
          <cell r="A511" t="str">
            <v xml:space="preserve">Трансформатор тока ТТИ-А 50/5А 5ВА класс точности 0,5S</v>
          </cell>
        </row>
        <row r="511">
          <cell r="D511">
            <v>1611.66666666667</v>
          </cell>
        </row>
        <row r="512">
          <cell r="A512" t="str">
            <v xml:space="preserve">Трансформатор тока ТТИ-А 75/5А 5ВА класс точности 0,5S</v>
          </cell>
        </row>
        <row r="512">
          <cell r="D512">
            <v>1627.5</v>
          </cell>
        </row>
        <row r="513">
          <cell r="A513" t="str">
            <v xml:space="preserve">Трансформатор тока ТТИ-А 80/5А 5ВА класс точности 0.5S</v>
          </cell>
        </row>
        <row r="513">
          <cell r="D513">
            <v>1691.66666666667</v>
          </cell>
        </row>
        <row r="514">
          <cell r="A514" t="str">
            <v xml:space="preserve">Трансформатор тока ТТИ-А 100/5А 5ВА класс точности 0.5S</v>
          </cell>
        </row>
        <row r="514">
          <cell r="D514">
            <v>1623.33333333333</v>
          </cell>
        </row>
        <row r="515">
          <cell r="A515" t="str">
            <v xml:space="preserve">Трансформатор тока ТТИ-А 125/5А 5ВА класс точности 0.5S</v>
          </cell>
        </row>
        <row r="515">
          <cell r="D515">
            <v>1591.66666666667</v>
          </cell>
        </row>
        <row r="516">
          <cell r="A516" t="str">
            <v xml:space="preserve">Трансформатор тока ТТИ-А 150/5А 5ВА класс точности 0.5S</v>
          </cell>
        </row>
        <row r="516">
          <cell r="D516">
            <v>1623.33333333333</v>
          </cell>
        </row>
        <row r="517">
          <cell r="A517" t="str">
            <v xml:space="preserve">Трансформатор тока ТТИ-30 200/5А 5ВА без шины класс точности 0.5S</v>
          </cell>
        </row>
        <row r="517">
          <cell r="D517">
            <v>1680.83333333333</v>
          </cell>
        </row>
        <row r="518">
          <cell r="A518" t="str">
            <v xml:space="preserve">Трансформатор тока ТТИ-30 300/5А 5ВА без шины класс точности 0.5S</v>
          </cell>
        </row>
        <row r="518">
          <cell r="D518">
            <v>1610</v>
          </cell>
        </row>
        <row r="519">
          <cell r="A519" t="str">
            <v xml:space="preserve">Трансформатор тока ТТИ-40 300/5А 5ВА без шины класс точности 0,5S</v>
          </cell>
        </row>
        <row r="519">
          <cell r="D519">
            <v>1158.33333333333</v>
          </cell>
        </row>
        <row r="520">
          <cell r="A520" t="str">
            <v xml:space="preserve">Трансформатор тока ТТИ-40 400/5А 5ВА без шины класс точности 0.5S</v>
          </cell>
        </row>
        <row r="520">
          <cell r="D520">
            <v>1689.16666666667</v>
          </cell>
        </row>
        <row r="521">
          <cell r="A521" t="str">
            <v xml:space="preserve">Трансформатор тока ТТИ-40 600/5А 5ВА без шины класс точности 0.5S</v>
          </cell>
        </row>
        <row r="521">
          <cell r="D521">
            <v>1721.66666666667</v>
          </cell>
        </row>
        <row r="522">
          <cell r="A522" t="str">
            <v xml:space="preserve">Трансформатор тока ТТИ-60 600/5А 10ВА класс точности 0,5S ИЭК</v>
          </cell>
        </row>
        <row r="522">
          <cell r="D522">
            <v>1721.66666666667</v>
          </cell>
        </row>
        <row r="523">
          <cell r="A523" t="str">
            <v xml:space="preserve">Трансформатор тока ТТИ-60 800/5А 10ВА класс точности 0,5S</v>
          </cell>
        </row>
        <row r="523">
          <cell r="D523">
            <v>1783.33333333333</v>
          </cell>
        </row>
        <row r="524">
          <cell r="A524" t="str">
            <v xml:space="preserve">Трансформатор тока ТТИ-85 800/5А 15ВА класс точности 0,5S</v>
          </cell>
        </row>
        <row r="524">
          <cell r="D524">
            <v>1472.5</v>
          </cell>
        </row>
        <row r="525">
          <cell r="A525" t="str">
            <v xml:space="preserve">Трансформатор тока ТТИ-60 1000/5А 10ВА класс точности 0,5S </v>
          </cell>
        </row>
        <row r="525">
          <cell r="D525">
            <v>2044.16666666667</v>
          </cell>
        </row>
        <row r="526">
          <cell r="A526" t="str">
            <v xml:space="preserve">Трансформатор тока ТТИ-85 1000/5А 15ВА класс точности 0,5S</v>
          </cell>
        </row>
        <row r="526">
          <cell r="D526">
            <v>1453.33333333333</v>
          </cell>
        </row>
        <row r="527">
          <cell r="A527" t="str">
            <v xml:space="preserve">Трансформатор тока ТТИ-100 1000/5А 15ВА класс точности 0,5S</v>
          </cell>
        </row>
        <row r="527">
          <cell r="D527">
            <v>1955</v>
          </cell>
        </row>
        <row r="528">
          <cell r="A528" t="str">
            <v xml:space="preserve">Трансформатор тока ТТИ-85 1200/5А 15ВА класс точности 0,5S</v>
          </cell>
        </row>
        <row r="528">
          <cell r="D528">
            <v>1686.66666666667</v>
          </cell>
        </row>
        <row r="529">
          <cell r="A529" t="str">
            <v xml:space="preserve">Трансформатор тока ТТИ-100 1200/5А 15ВА класс точности 0.5S</v>
          </cell>
        </row>
        <row r="529">
          <cell r="D529">
            <v>2196.66666666667</v>
          </cell>
        </row>
        <row r="530">
          <cell r="A530" t="str">
            <v xml:space="preserve">Трансформатор тока ТТИ-100 1500/5А 15ВА класс точности 0,5S</v>
          </cell>
        </row>
        <row r="530">
          <cell r="D530">
            <v>2171.66666666667</v>
          </cell>
        </row>
        <row r="531">
          <cell r="A531" t="str">
            <v xml:space="preserve">Трансформатор тока ТТИ-125 1500/5А 15ВА класс точности 0.5S</v>
          </cell>
        </row>
        <row r="531">
          <cell r="D531">
            <v>3500</v>
          </cell>
        </row>
        <row r="532">
          <cell r="A532" t="str">
            <v xml:space="preserve">Трансформатор тока ТТИ-100 2000/5А 15ВА класс точности 0,5S</v>
          </cell>
        </row>
        <row r="532">
          <cell r="D532">
            <v>2487.5</v>
          </cell>
        </row>
        <row r="533">
          <cell r="A533" t="str">
            <v xml:space="preserve">Трансформатор тока ТТИ-125 2000/5А 15ВА без шины класс точности 0.5S</v>
          </cell>
        </row>
        <row r="533">
          <cell r="D533">
            <v>3370.83333333333</v>
          </cell>
        </row>
        <row r="534">
          <cell r="A534" t="str">
            <v xml:space="preserve">Трансформатор тока ТТИ-100 2500/5А 15ВА класс точности 0,5S</v>
          </cell>
        </row>
        <row r="534">
          <cell r="D534">
            <v>2620.83333333333</v>
          </cell>
        </row>
        <row r="535">
          <cell r="A535" t="str">
            <v xml:space="preserve">Трансформатор тока ТТИ-125 2500/5А 15ВА класс точности 0,5S</v>
          </cell>
        </row>
        <row r="535">
          <cell r="D535">
            <v>4086.66666666667</v>
          </cell>
        </row>
        <row r="536">
          <cell r="A536" t="str">
            <v xml:space="preserve">Трансформатор тока ТТИ-100 3000/5А 15ВА класс точности 0,5S</v>
          </cell>
        </row>
        <row r="536">
          <cell r="D536">
            <v>2985</v>
          </cell>
        </row>
        <row r="537">
          <cell r="A537" t="str">
            <v xml:space="preserve">Трансформатор тока ТТИ-125 3000/5А 15ВА класс точности 0,5S</v>
          </cell>
        </row>
        <row r="537">
          <cell r="D537">
            <v>4797.5</v>
          </cell>
        </row>
        <row r="538">
          <cell r="A538" t="str">
            <v xml:space="preserve">Трансформатор тока ТТИ-125 4000/5А 15ВА класс точности 0,5S</v>
          </cell>
        </row>
        <row r="538">
          <cell r="D538">
            <v>5059.16666666667</v>
          </cell>
        </row>
        <row r="539">
          <cell r="A539" t="str">
            <v xml:space="preserve">Трансформатор тока ТТИ-125 5000/5А 15ВА класс точности 0.5S</v>
          </cell>
        </row>
        <row r="539">
          <cell r="D539">
            <v>5864.16666666667</v>
          </cell>
        </row>
        <row r="540">
          <cell r="A540" t="str">
            <v xml:space="preserve">Трансформатор тока ТОЛ-НТЗ-10</v>
          </cell>
        </row>
        <row r="541">
          <cell r="A541" t="str">
            <v xml:space="preserve">Трансформатор тока ТОЛ-НТЗ-10 5/5 класс точности 0,5S</v>
          </cell>
        </row>
        <row r="541">
          <cell r="D541">
            <v>25127.5</v>
          </cell>
        </row>
        <row r="542">
          <cell r="A542" t="str">
            <v xml:space="preserve">Трансформатор тока ТОЛ-НТЗ-10 10/5 класс точности 0,5S</v>
          </cell>
        </row>
        <row r="542">
          <cell r="D542">
            <v>25127.5</v>
          </cell>
        </row>
        <row r="543">
          <cell r="A543" t="str">
            <v xml:space="preserve">Трансформатор тока ТОЛ-НТЗ-10 15/5 класс точности 0,5S</v>
          </cell>
        </row>
        <row r="543">
          <cell r="D543">
            <v>25127.5</v>
          </cell>
        </row>
        <row r="544">
          <cell r="A544" t="str">
            <v xml:space="preserve">Трансформатор тока ТОЛ-НТЗ-10 20/5 класс точности 0,5S</v>
          </cell>
        </row>
        <row r="544">
          <cell r="D544">
            <v>25127.5</v>
          </cell>
        </row>
        <row r="545">
          <cell r="A545" t="str">
            <v xml:space="preserve">Трансформатор тока ТОЛ-НТЗ-10 30/5 класс точности 0,5S</v>
          </cell>
        </row>
        <row r="545">
          <cell r="D545">
            <v>25127.5</v>
          </cell>
        </row>
        <row r="546">
          <cell r="A546" t="str">
            <v xml:space="preserve">Трансформатор тока ТОЛ-НТЗ-10 40/5 класс точности 0,5S</v>
          </cell>
        </row>
        <row r="546">
          <cell r="D546">
            <v>25127.5</v>
          </cell>
        </row>
        <row r="547">
          <cell r="A547" t="str">
            <v xml:space="preserve">Трансформатор тока ТОЛ-НТЗ-10 50/5 класс точности 0,5S</v>
          </cell>
        </row>
        <row r="547">
          <cell r="D547">
            <v>25200</v>
          </cell>
        </row>
        <row r="548">
          <cell r="A548" t="str">
            <v xml:space="preserve">Трансформатор тока ТОЛ-НТЗ-10 75/5 класс точности 0,5S</v>
          </cell>
        </row>
        <row r="548">
          <cell r="D548">
            <v>25200</v>
          </cell>
        </row>
        <row r="549">
          <cell r="A549" t="str">
            <v xml:space="preserve">Трансформатор тока ТОЛ-НТЗ-10 100/5 класс точности 0,5S</v>
          </cell>
        </row>
        <row r="549">
          <cell r="D549">
            <v>25200</v>
          </cell>
        </row>
        <row r="550">
          <cell r="A550" t="str">
            <v xml:space="preserve">Трансформатор тока ТОЛ-НТЗ-10 150/5 класс точности 0,5S</v>
          </cell>
        </row>
        <row r="550">
          <cell r="D550">
            <v>25200</v>
          </cell>
        </row>
        <row r="551">
          <cell r="A551" t="str">
            <v xml:space="preserve">Трансформатор тока ТОЛ-НТЗ-10 200/5 класс точности 0,5S</v>
          </cell>
        </row>
        <row r="551">
          <cell r="D551">
            <v>25200</v>
          </cell>
        </row>
        <row r="552">
          <cell r="A552" t="str">
            <v xml:space="preserve">Трансформатор тока ТОЛ-НТЗ-10 250/5 класс точности 0,5S</v>
          </cell>
        </row>
        <row r="552">
          <cell r="D552">
            <v>25128</v>
          </cell>
        </row>
        <row r="553">
          <cell r="A553" t="str">
            <v xml:space="preserve">Трансформатор тока ТОЛ-НТЗ-10 300/5 класс точности 0,5S</v>
          </cell>
        </row>
        <row r="553">
          <cell r="D553">
            <v>25128</v>
          </cell>
        </row>
        <row r="554">
          <cell r="A554" t="str">
            <v xml:space="preserve">Трансформатор тока ТОЛ-НТЗ-10 400/5 класс точности 0,5S</v>
          </cell>
        </row>
        <row r="554">
          <cell r="D554">
            <v>25128</v>
          </cell>
        </row>
        <row r="555">
          <cell r="A555" t="str">
            <v xml:space="preserve">Трансформатор тока ТОЛ-НТЗ-10 500/5 класс точности 0,5S</v>
          </cell>
        </row>
        <row r="555">
          <cell r="D555">
            <v>25128</v>
          </cell>
        </row>
        <row r="556">
          <cell r="A556" t="str">
            <v xml:space="preserve">Трансформатор тока ТОЛ-НТЗ-10 600/5 класс точности 0,5S</v>
          </cell>
        </row>
        <row r="556">
          <cell r="D556">
            <v>25128</v>
          </cell>
        </row>
        <row r="557">
          <cell r="A557" t="str">
            <v xml:space="preserve">Трансформатор тока ТОЛ-НТЗ-10 800/5 класс точности 0,5S</v>
          </cell>
        </row>
        <row r="557">
          <cell r="D557">
            <v>25128</v>
          </cell>
        </row>
        <row r="558">
          <cell r="A558" t="str">
            <v xml:space="preserve">Трансформатор тока ТОЛ-НТЗ-10 1000/5 класс точности 0,5S</v>
          </cell>
        </row>
        <row r="558">
          <cell r="D558">
            <v>27864</v>
          </cell>
        </row>
        <row r="559">
          <cell r="A559" t="str">
            <v xml:space="preserve">Трансформатор тока ТОЛ-НТЗ-10 1200/5 класс точности 0,5S</v>
          </cell>
        </row>
        <row r="559">
          <cell r="D559">
            <v>27864</v>
          </cell>
        </row>
        <row r="560">
          <cell r="A560" t="str">
            <v xml:space="preserve">Трансформатор тока ТОЛ-НТЗ-10 1500/5 класс точности 0,5S</v>
          </cell>
        </row>
        <row r="560">
          <cell r="D560">
            <v>27864</v>
          </cell>
        </row>
        <row r="561">
          <cell r="A561" t="str">
            <v xml:space="preserve">Трансформатор тока ТОЛ-НТЗ-10 2000/5 класс точности 0,5S</v>
          </cell>
        </row>
        <row r="561">
          <cell r="D561">
            <v>46284</v>
          </cell>
        </row>
        <row r="562">
          <cell r="A562" t="str">
            <v xml:space="preserve">Трансформатор тока ТОЛ-НТЗ-10 2500/5 класс точности 0,5S</v>
          </cell>
        </row>
        <row r="562">
          <cell r="D562">
            <v>46475</v>
          </cell>
        </row>
        <row r="563">
          <cell r="A563" t="str">
            <v xml:space="preserve">Трансформатор тока ТОЛ-НТЗ-10 3000/5 класс точности 0,5S</v>
          </cell>
        </row>
        <row r="563">
          <cell r="D563">
            <v>46475</v>
          </cell>
        </row>
        <row r="564">
          <cell r="A564" t="str">
            <v xml:space="preserve">Трансформатор тока ТОЛ-НТЗ-10 4000/5 класс точности 0,5S</v>
          </cell>
        </row>
        <row r="564">
          <cell r="D564">
            <v>62315</v>
          </cell>
        </row>
        <row r="565">
          <cell r="A565" t="str">
            <v xml:space="preserve">Трансформатор тока ТПЛ-НТЗ-10</v>
          </cell>
        </row>
        <row r="565">
          <cell r="D565">
            <v>0</v>
          </cell>
        </row>
        <row r="566">
          <cell r="A566" t="str">
            <v xml:space="preserve">Трансформатор тока ТПЛ-НТЗ-10 15/5 класс точности 0,5S</v>
          </cell>
        </row>
        <row r="566">
          <cell r="D566">
            <v>28200</v>
          </cell>
        </row>
        <row r="567">
          <cell r="A567" t="str">
            <v xml:space="preserve">Трансформатор тока ТПЛ-НТЗ-10 20/5 класс точности 0,5S</v>
          </cell>
        </row>
        <row r="567">
          <cell r="D567">
            <v>28200</v>
          </cell>
        </row>
        <row r="568">
          <cell r="A568" t="str">
            <v xml:space="preserve">Трансформатор тока ТПЛ-НТЗ-10 30/5 класс точности 0,5S</v>
          </cell>
        </row>
        <row r="568">
          <cell r="D568">
            <v>28200</v>
          </cell>
        </row>
        <row r="569">
          <cell r="A569" t="str">
            <v xml:space="preserve">Трансформатор тока ТПЛ-НТЗ-10 40/5 класс точности 0,5S</v>
          </cell>
        </row>
        <row r="569">
          <cell r="D569">
            <v>28200</v>
          </cell>
        </row>
        <row r="570">
          <cell r="A570" t="str">
            <v xml:space="preserve">Трансформатор тока ТПЛ-НТЗ-10 50/5 класс точности 0,5S</v>
          </cell>
        </row>
        <row r="570">
          <cell r="D570">
            <v>28200</v>
          </cell>
        </row>
        <row r="571">
          <cell r="A571" t="str">
            <v xml:space="preserve">Трансформатор тока ТПЛ-НТЗ-10 75/5 класс точности 0,5S</v>
          </cell>
        </row>
        <row r="571">
          <cell r="D571">
            <v>28200</v>
          </cell>
        </row>
        <row r="572">
          <cell r="A572" t="str">
            <v xml:space="preserve">Трансформатор тока ТПЛ-НТЗ-10 100/5 класс точности 0,5S</v>
          </cell>
        </row>
        <row r="572">
          <cell r="D572">
            <v>28200</v>
          </cell>
        </row>
        <row r="573">
          <cell r="A573" t="str">
            <v xml:space="preserve">Трансформатор тока ТПЛ-НТЗ-10 150/5 класс точности 0,5S</v>
          </cell>
        </row>
        <row r="573">
          <cell r="D573">
            <v>28200</v>
          </cell>
        </row>
        <row r="574">
          <cell r="A574" t="str">
            <v xml:space="preserve">Трансформатор тока ТПЛ-НТЗ-10 200/5 класс точности 0,5S</v>
          </cell>
        </row>
        <row r="574">
          <cell r="D574">
            <v>28200</v>
          </cell>
        </row>
        <row r="575">
          <cell r="A575" t="str">
            <v xml:space="preserve">Трансформатор тока ТПЛ-НТЗ-10 250/5 класс точности 0,5S</v>
          </cell>
        </row>
        <row r="575">
          <cell r="D575">
            <v>28200</v>
          </cell>
        </row>
        <row r="576">
          <cell r="A576" t="str">
            <v xml:space="preserve">Трансформатор тока ТПЛ-НТЗ-10 300/5 класс точности 0,5S</v>
          </cell>
        </row>
        <row r="576">
          <cell r="D576">
            <v>28200</v>
          </cell>
        </row>
        <row r="577">
          <cell r="A577" t="str">
            <v xml:space="preserve">Трансформатор тока ТПЛ-НТЗ-10 400/5 класс точности 0,5S</v>
          </cell>
        </row>
        <row r="577">
          <cell r="D577">
            <v>28200</v>
          </cell>
        </row>
        <row r="578">
          <cell r="A578" t="str">
            <v xml:space="preserve">Трансформатор тока ТПЛ-НТЗ-10 500/5 класс точности 0,5S</v>
          </cell>
        </row>
        <row r="578">
          <cell r="D578">
            <v>28200</v>
          </cell>
        </row>
        <row r="579">
          <cell r="A579" t="str">
            <v xml:space="preserve">Трансформатор тока ТПЛ-НТЗ-10 600/5 класс точности 0,5S</v>
          </cell>
        </row>
        <row r="579">
          <cell r="D579">
            <v>28200</v>
          </cell>
        </row>
        <row r="580">
          <cell r="A580" t="str">
            <v xml:space="preserve">Трансформатор тока ТПЛ-НТЗ-10 800/5 класс точности 0,5S</v>
          </cell>
        </row>
        <row r="580">
          <cell r="D580">
            <v>28200</v>
          </cell>
        </row>
        <row r="581">
          <cell r="A581" t="str">
            <v xml:space="preserve">Трансформатор тока ТПЛ-НТЗ-10 1000/5 класс точности 0,5S</v>
          </cell>
        </row>
        <row r="581">
          <cell r="D581">
            <v>30600</v>
          </cell>
        </row>
        <row r="582">
          <cell r="A582" t="str">
            <v xml:space="preserve">Трансформатор тока ТПЛ-НТЗ-10 1200/5 класс точности 0,5S</v>
          </cell>
        </row>
        <row r="582">
          <cell r="D582">
            <v>30600</v>
          </cell>
        </row>
        <row r="583">
          <cell r="A583" t="str">
            <v xml:space="preserve">Трансформатор тока ТПЛ-НТЗ-10 1500/5 класс точности 0,5S</v>
          </cell>
        </row>
        <row r="583">
          <cell r="D583">
            <v>30600</v>
          </cell>
        </row>
        <row r="584">
          <cell r="A584" t="str">
            <v xml:space="preserve">Трансформатор тока ТПЛ-НТЗ-10 2000/5 класс точности 0,5S</v>
          </cell>
        </row>
        <row r="584">
          <cell r="D584">
            <v>31200</v>
          </cell>
        </row>
        <row r="586">
          <cell r="A586" t="str">
            <v xml:space="preserve">Трансформатор тока ТШЛ-НТЗ-10 1000/5 класс точности 0,5S</v>
          </cell>
        </row>
        <row r="586">
          <cell r="D586">
            <v>30000</v>
          </cell>
        </row>
        <row r="587">
          <cell r="A587" t="str">
            <v xml:space="preserve">Трансформатор тока ТШЛ-НТЗ-10 1200/5 класс точности 0,5S</v>
          </cell>
        </row>
        <row r="587">
          <cell r="D587">
            <v>30000</v>
          </cell>
        </row>
        <row r="588">
          <cell r="A588" t="str">
            <v xml:space="preserve">Трансформатор тока ТШЛ-НТЗ-10 1500/5 класс точности 0,5S</v>
          </cell>
        </row>
        <row r="588">
          <cell r="D588">
            <v>30000</v>
          </cell>
        </row>
        <row r="589">
          <cell r="A589" t="str">
            <v xml:space="preserve">Трансформатор тока ТШЛ-НТЗ-10 2000/5 класс точности 0,5S</v>
          </cell>
        </row>
        <row r="589">
          <cell r="D589">
            <v>30000</v>
          </cell>
        </row>
        <row r="590">
          <cell r="A590" t="str">
            <v xml:space="preserve">Трансформатор тока ТШЛ-НТЗ-10 2500/5 класс точности 0,5S</v>
          </cell>
        </row>
        <row r="590">
          <cell r="D590">
            <v>30000</v>
          </cell>
        </row>
        <row r="591">
          <cell r="A591" t="str">
            <v xml:space="preserve">Трансформатор тока ТШЛ-НТЗ-10 3000/5 класс точности 0,5S</v>
          </cell>
        </row>
        <row r="591">
          <cell r="D591">
            <v>30000</v>
          </cell>
        </row>
        <row r="592">
          <cell r="A592" t="str">
            <v xml:space="preserve">Трансформатор тока ТШЛ-НТЗ-10 4000/5 класс точности 0,5S</v>
          </cell>
        </row>
        <row r="592">
          <cell r="D592">
            <v>32400</v>
          </cell>
        </row>
        <row r="593">
          <cell r="A593" t="str">
            <v xml:space="preserve">Трансформатор тока ТШЛ-НТЗ-10 5000/5 класс точности 0,5S</v>
          </cell>
        </row>
        <row r="593">
          <cell r="D593">
            <v>32400</v>
          </cell>
        </row>
        <row r="594">
          <cell r="A594" t="str">
            <v xml:space="preserve">Трансформатор тока ТШЛ-НТЗ-10 6000/5 класс точности 0,5S</v>
          </cell>
        </row>
        <row r="594">
          <cell r="D594">
            <v>32400</v>
          </cell>
        </row>
        <row r="595">
          <cell r="A595" t="str">
            <v xml:space="preserve">Трансформатор напряжения ЗНОЛ-НТЗ</v>
          </cell>
        </row>
        <row r="596">
          <cell r="A596" t="str">
            <v xml:space="preserve">Трансформатор напряжения ЗНОЛ-НТЗ 6 кВ класс точности 0,2-0,5</v>
          </cell>
        </row>
        <row r="596">
          <cell r="D596">
            <v>21000</v>
          </cell>
        </row>
        <row r="597">
          <cell r="A597" t="str">
            <v xml:space="preserve">Трансформатор напряжения ЗНОЛ-НТЗ 10 кВ класс точности 0,2-0,5</v>
          </cell>
        </row>
        <row r="597">
          <cell r="D597">
            <v>21600</v>
          </cell>
        </row>
        <row r="599">
          <cell r="A599" t="str">
            <v xml:space="preserve">Трансформатор напряжения ЗНОЛП-НТЗ 6 кВ класс точности 0,2-0,5</v>
          </cell>
        </row>
        <row r="599">
          <cell r="D599">
            <v>22200</v>
          </cell>
        </row>
        <row r="600">
          <cell r="A600" t="str">
            <v xml:space="preserve">Трансформатор напряжения ЗНОЛП-НТЗ 10 кВ класс точности 0,2-0,5</v>
          </cell>
        </row>
        <row r="600">
          <cell r="D600">
            <v>22800</v>
          </cell>
        </row>
        <row r="601">
          <cell r="A601" t="str">
            <v xml:space="preserve">Трансформатор напряжения НОЛ-НТЗ</v>
          </cell>
        </row>
        <row r="602">
          <cell r="A602" t="str">
            <v xml:space="preserve">Трансформатор напряжения НОЛ-НТЗ 6 кВ класс точности 0,2-0,5</v>
          </cell>
        </row>
        <row r="602">
          <cell r="D602">
            <v>27360</v>
          </cell>
        </row>
        <row r="603">
          <cell r="A603" t="str">
            <v xml:space="preserve">Трансформатор напряжения НОЛ-НТЗ 10 кВ класс точности 0,2-0,5</v>
          </cell>
        </row>
        <row r="603">
          <cell r="D603">
            <v>28800</v>
          </cell>
        </row>
        <row r="604">
          <cell r="A604" t="str">
            <v xml:space="preserve">Трансформатор напряжения НОЛП-НТЗ</v>
          </cell>
        </row>
        <row r="605">
          <cell r="A605" t="str">
            <v xml:space="preserve">Трансформатор напряжения НОЛП-НТЗ 6 кВ класс точности 0,2-0,5</v>
          </cell>
        </row>
        <row r="605">
          <cell r="D605">
            <v>29400</v>
          </cell>
        </row>
        <row r="606">
          <cell r="A606" t="str">
            <v xml:space="preserve">Трансформатор напряжения НОЛП-НТЗ 10 кВ класс точности 0,2-0,5</v>
          </cell>
        </row>
        <row r="606">
          <cell r="D606">
            <v>31800</v>
          </cell>
        </row>
        <row r="607">
          <cell r="A607" t="str">
            <v xml:space="preserve">Трансформатор напряжения 3хЗНОЛ-НТЗ</v>
          </cell>
        </row>
        <row r="608">
          <cell r="A608" t="str">
            <v xml:space="preserve">Трансформатор напряжения 3хЗНОЛ-НТЗ 6 кВ класс точности 0,2-0,5</v>
          </cell>
        </row>
        <row r="608">
          <cell r="D608">
            <v>62700</v>
          </cell>
        </row>
        <row r="609">
          <cell r="A609" t="str">
            <v xml:space="preserve">Трансформатор напряжения 3хЗНОЛ-НТЗ 10 кВ класс точности 0,2-0,5</v>
          </cell>
        </row>
        <row r="609">
          <cell r="D609">
            <v>65450</v>
          </cell>
        </row>
        <row r="610">
          <cell r="A610" t="str">
            <v xml:space="preserve">Трансформатор напряжения 3хЗНОЛП-НТЗ</v>
          </cell>
        </row>
        <row r="611">
          <cell r="A611" t="str">
            <v xml:space="preserve">Трансформатор напряжения 3хЗНОЛП-НТЗ 6 кВ класс точности 0,2-0,5</v>
          </cell>
        </row>
        <row r="611">
          <cell r="D611">
            <v>67925</v>
          </cell>
        </row>
        <row r="612">
          <cell r="A612" t="str">
            <v xml:space="preserve">Трансформатор напряжения 3хЗНОЛП-НТЗ 10 кВ класс точности 0,2-0,5</v>
          </cell>
        </row>
        <row r="612">
          <cell r="D612">
            <v>70070</v>
          </cell>
        </row>
        <row r="613">
          <cell r="A613" t="str">
            <v xml:space="preserve">Трансформатор напряжения НАЛИ-НТЗ</v>
          </cell>
        </row>
        <row r="614">
          <cell r="A614" t="str">
            <v xml:space="preserve">Трансформатор напряжения НАЛИ-НТЗ 6 кВ класс точности 0,2-0,5</v>
          </cell>
        </row>
        <row r="614">
          <cell r="D614">
            <v>73150</v>
          </cell>
        </row>
        <row r="615">
          <cell r="A615" t="str">
            <v xml:space="preserve">Трансформатор напряжения НАЛИ-НТЗ 10 кВ класс точности 0,2-0,5</v>
          </cell>
        </row>
        <row r="615">
          <cell r="D615">
            <v>75350</v>
          </cell>
        </row>
        <row r="616">
          <cell r="A616" t="str">
            <v xml:space="preserve">Счётчики электроэнергии</v>
          </cell>
        </row>
        <row r="617">
          <cell r="A617" t="str">
            <v xml:space="preserve">Счетчик электроэнергии НЕВА 101 1S0 5(60) однофазный однотарифный, 5(60), кл.точ. 1.0, Щ, ЭМОУ</v>
          </cell>
        </row>
        <row r="617">
          <cell r="D617">
            <v>1175.83</v>
          </cell>
        </row>
        <row r="618">
          <cell r="A618" t="str">
            <v xml:space="preserve">Счётчик электроэнергии 1Ф НЕВА МТ 113 AS OP 5(100)A</v>
          </cell>
        </row>
        <row r="618">
          <cell r="D618">
            <v>2099.17</v>
          </cell>
        </row>
        <row r="619">
          <cell r="A619" t="str">
            <v xml:space="preserve">Счетчик электроэнергии НЕВА МТ 124 AS O 5(60) однофазный многотарифный 5(60) класс точности 1.0 D ЖКИ</v>
          </cell>
        </row>
        <row r="619">
          <cell r="D619">
            <v>1650.83</v>
          </cell>
        </row>
        <row r="620">
          <cell r="A620" t="str">
            <v xml:space="preserve">Счетчик электроэнергии НЕВА МТ 314 0.5 AR E4BSR25 трехфазный многотарифный 5(10) класс точности 0.5s/1.0 D+Щ ЖКИ RS485</v>
          </cell>
        </row>
        <row r="620">
          <cell r="D620">
            <v>7568.33</v>
          </cell>
        </row>
        <row r="621">
          <cell r="A621" t="str">
            <v xml:space="preserve">Счетчик электроэнергии НЕВА МТ 314 1.0 AR E4BSR29трехфазный многотарифный 5(100) класс точности 1.0/2.0 D+Щ ЖКИ RS485</v>
          </cell>
        </row>
        <row r="621">
          <cell r="D621">
            <v>8074.17</v>
          </cell>
        </row>
        <row r="622">
          <cell r="A622" t="str">
            <v xml:space="preserve">Счетчик электроэнергии НЕВА МТ 324 1.0 AR E4BS 26 трехфазный многотарифный 5(60) класс точности 1.0/2.0 D ЖКИ RS485</v>
          </cell>
        </row>
        <row r="622">
          <cell r="D622">
            <v>6724.17</v>
          </cell>
        </row>
        <row r="623">
          <cell r="A623" t="str">
            <v xml:space="preserve">Меркурий 230 AR-00 R</v>
          </cell>
        </row>
        <row r="623">
          <cell r="D623">
            <v>6517</v>
          </cell>
        </row>
        <row r="624">
          <cell r="A624" t="str">
            <v xml:space="preserve">Меркурий 230 AR-01 R</v>
          </cell>
        </row>
        <row r="624">
          <cell r="D624">
            <v>6517</v>
          </cell>
        </row>
        <row r="625">
          <cell r="A625" t="str">
            <v xml:space="preserve">Меркурий 230 AR-02 R</v>
          </cell>
        </row>
        <row r="625">
          <cell r="D625">
            <v>6517</v>
          </cell>
        </row>
        <row r="626">
          <cell r="A626" t="str">
            <v xml:space="preserve">Меркурий 230 AR-03 R</v>
          </cell>
        </row>
        <row r="626">
          <cell r="D626">
            <v>6517</v>
          </cell>
        </row>
        <row r="627">
          <cell r="A627" t="str">
            <v xml:space="preserve">Меркурий 230 АRT-00 С(R)N</v>
          </cell>
        </row>
        <row r="627">
          <cell r="D627">
            <v>7303</v>
          </cell>
        </row>
        <row r="628">
          <cell r="A628" t="str">
            <v xml:space="preserve">Меркурий 230 АRT-01 С(R)N</v>
          </cell>
        </row>
        <row r="628">
          <cell r="D628">
            <v>7303</v>
          </cell>
        </row>
        <row r="629">
          <cell r="A629" t="str">
            <v xml:space="preserve">Меркурий 230 АRT-02 С(R)N</v>
          </cell>
        </row>
        <row r="629">
          <cell r="D629">
            <v>7303</v>
          </cell>
        </row>
        <row r="630">
          <cell r="A630" t="str">
            <v xml:space="preserve">Меркурий 230 АRT-03 С(R)N</v>
          </cell>
        </row>
        <row r="630">
          <cell r="D630">
            <v>7303</v>
          </cell>
        </row>
        <row r="631">
          <cell r="A631" t="str">
            <v xml:space="preserve">Меркурий 230 АRT-00 PQRSIDN</v>
          </cell>
        </row>
        <row r="631">
          <cell r="D631">
            <v>8601</v>
          </cell>
        </row>
        <row r="632">
          <cell r="A632" t="str">
            <v xml:space="preserve">Меркурий 230 АRT-01 PQRSIN</v>
          </cell>
        </row>
        <row r="632">
          <cell r="D632">
            <v>8601</v>
          </cell>
        </row>
        <row r="633">
          <cell r="A633" t="str">
            <v xml:space="preserve">Меркурий 230 АRT-02 PQRSIN</v>
          </cell>
        </row>
        <row r="633">
          <cell r="D633">
            <v>8601</v>
          </cell>
        </row>
        <row r="634">
          <cell r="A634" t="str">
            <v xml:space="preserve">Меркурий 230 АRT-03 PQRSIDN</v>
          </cell>
        </row>
        <row r="634">
          <cell r="D634">
            <v>8601</v>
          </cell>
        </row>
        <row r="635">
          <cell r="A635" t="str">
            <v xml:space="preserve">Меркурий 231 АRT-01 Ш</v>
          </cell>
        </row>
        <row r="635">
          <cell r="D635">
            <v>4282</v>
          </cell>
        </row>
        <row r="636">
          <cell r="A636" t="str">
            <v xml:space="preserve">Меркурий 234 ART-00 (D)PR</v>
          </cell>
        </row>
        <row r="636">
          <cell r="D636">
            <v>9513</v>
          </cell>
        </row>
        <row r="637">
          <cell r="A637" t="str">
            <v xml:space="preserve">Меркурий 234 ART-01 (D)PR</v>
          </cell>
        </row>
        <row r="637">
          <cell r="D637">
            <v>9513</v>
          </cell>
        </row>
        <row r="638">
          <cell r="A638" t="str">
            <v xml:space="preserve">Меркурий 234 ART-01 (D)POR</v>
          </cell>
        </row>
        <row r="638">
          <cell r="D638">
            <v>11504</v>
          </cell>
        </row>
        <row r="639">
          <cell r="A639" t="str">
            <v xml:space="preserve">Меркурий 234 ART-02 (D)PR</v>
          </cell>
        </row>
        <row r="639">
          <cell r="D639">
            <v>9513</v>
          </cell>
        </row>
        <row r="640">
          <cell r="A640" t="str">
            <v xml:space="preserve">Меркурий 234 ART-02 (D)POR</v>
          </cell>
        </row>
        <row r="640">
          <cell r="D640">
            <v>11504</v>
          </cell>
        </row>
        <row r="641">
          <cell r="A641" t="str">
            <v xml:space="preserve">Меркурий 234 ART-03 (D)PR</v>
          </cell>
        </row>
        <row r="641">
          <cell r="D641">
            <v>9513</v>
          </cell>
        </row>
        <row r="642">
          <cell r="A642" t="str">
            <v xml:space="preserve">Mеркурий 234 ARTM-00 (D)PBR.R</v>
          </cell>
        </row>
        <row r="642">
          <cell r="D642">
            <v>12946</v>
          </cell>
        </row>
        <row r="643">
          <cell r="A643" t="str">
            <v xml:space="preserve">Mеркурий 234 ARTM-01 (D)POBR.R</v>
          </cell>
        </row>
        <row r="643">
          <cell r="D643">
            <v>14042</v>
          </cell>
        </row>
        <row r="644">
          <cell r="A644" t="str">
            <v xml:space="preserve">Mеркурий 234 ARTM-02 (D)PBR.R</v>
          </cell>
        </row>
        <row r="644">
          <cell r="D644">
            <v>12946</v>
          </cell>
        </row>
        <row r="645">
          <cell r="A645" t="str">
            <v xml:space="preserve">Mеркурий 234 ARTM-02 (D)POBR.R</v>
          </cell>
        </row>
        <row r="645">
          <cell r="D645">
            <v>14042</v>
          </cell>
        </row>
        <row r="646">
          <cell r="A646" t="str">
            <v xml:space="preserve">Mеркурий 234 ARTM-03 (D)PBR.R</v>
          </cell>
        </row>
        <row r="646">
          <cell r="D646">
            <v>12946</v>
          </cell>
        </row>
        <row r="647">
          <cell r="A647" t="str">
            <v xml:space="preserve">Меркурий 236 АRT-01 PQRS</v>
          </cell>
        </row>
        <row r="647">
          <cell r="D647">
            <v>7637</v>
          </cell>
        </row>
        <row r="648">
          <cell r="A648" t="str">
            <v xml:space="preserve">Меркурий 236 АRT-02 PQRS</v>
          </cell>
        </row>
        <row r="648">
          <cell r="D648">
            <v>7637</v>
          </cell>
        </row>
        <row r="649">
          <cell r="A649" t="str">
            <v xml:space="preserve">Меркурий 236 АRT-03 PQRS</v>
          </cell>
        </row>
        <row r="649">
          <cell r="D649">
            <v>7637</v>
          </cell>
        </row>
        <row r="650">
          <cell r="A650" t="str">
            <v xml:space="preserve">Mеркурий 234 ARTM2-00 (D)PBR.R</v>
          </cell>
        </row>
        <row r="650">
          <cell r="D650">
            <v>19567</v>
          </cell>
        </row>
        <row r="651">
          <cell r="A651" t="str">
            <v xml:space="preserve">Mеркурий 234 ARTM2-03 (D)PBR.R</v>
          </cell>
        </row>
        <row r="651">
          <cell r="D651">
            <v>19567</v>
          </cell>
        </row>
        <row r="652">
          <cell r="A652" t="str">
            <v xml:space="preserve">Меркурий 204 ARTM(2)-02 (D)POB.G</v>
          </cell>
        </row>
        <row r="652">
          <cell r="D652">
            <v>12040</v>
          </cell>
        </row>
        <row r="653">
          <cell r="A653" t="str">
            <v xml:space="preserve">Меркурий 204 ARTM(2)-02 (D)POBH.G</v>
          </cell>
        </row>
        <row r="653">
          <cell r="D653">
            <v>12118</v>
          </cell>
        </row>
        <row r="654">
          <cell r="A654" t="str">
            <v xml:space="preserve">Меркурий 204 ARTM(2)-02 (D)POBR.G</v>
          </cell>
        </row>
        <row r="654">
          <cell r="D654">
            <v>13147</v>
          </cell>
        </row>
        <row r="655">
          <cell r="A655" t="str">
            <v xml:space="preserve">Меркурий 204 ARTM(2)-02 (D)POBHR.G</v>
          </cell>
        </row>
        <row r="655">
          <cell r="D655">
            <v>13462</v>
          </cell>
        </row>
        <row r="656">
          <cell r="A656" t="str">
            <v xml:space="preserve">Меркурий 204 ARTM(2)-02 (D)POB.G5</v>
          </cell>
        </row>
        <row r="656">
          <cell r="D656">
            <v>11339</v>
          </cell>
        </row>
        <row r="657">
          <cell r="A657" t="str">
            <v xml:space="preserve">Меркурий 204 ARTM(2)-02 (D)POBH.G5</v>
          </cell>
        </row>
        <row r="657">
          <cell r="D657">
            <v>11894</v>
          </cell>
        </row>
        <row r="658">
          <cell r="A658" t="str">
            <v xml:space="preserve">Меркурий 204 ARTM(2)-02 (D)POBR.G5</v>
          </cell>
        </row>
        <row r="658">
          <cell r="D658">
            <v>12512</v>
          </cell>
        </row>
        <row r="659">
          <cell r="A659" t="str">
            <v xml:space="preserve">Меркурий 204 ARTM(2)-02 (D)POBHR.G5</v>
          </cell>
        </row>
        <row r="659">
          <cell r="D659">
            <v>12973</v>
          </cell>
        </row>
        <row r="660">
          <cell r="A660" t="str">
            <v xml:space="preserve">Меркурий 234 ARTM-00 (D)PBR.G</v>
          </cell>
        </row>
        <row r="660">
          <cell r="D660">
            <v>20869</v>
          </cell>
        </row>
        <row r="661">
          <cell r="A661" t="str">
            <v xml:space="preserve">Меркурий 234 ARTM-01 (D)PBR.G</v>
          </cell>
        </row>
        <row r="661">
          <cell r="D661">
            <v>20869</v>
          </cell>
        </row>
        <row r="662">
          <cell r="A662" t="str">
            <v xml:space="preserve">Меркурий 234 ARTM-01 (D)POBR.G</v>
          </cell>
        </row>
        <row r="662">
          <cell r="D662">
            <v>24154</v>
          </cell>
        </row>
        <row r="663">
          <cell r="A663" t="str">
            <v xml:space="preserve">Меркурий 234 ARTM-02 (D)PОBR.G</v>
          </cell>
        </row>
        <row r="663">
          <cell r="D663">
            <v>24154</v>
          </cell>
        </row>
        <row r="664">
          <cell r="A664" t="str">
            <v xml:space="preserve">Меркурий 234 ARTM-02 (D)PBR.G</v>
          </cell>
        </row>
        <row r="664">
          <cell r="D664">
            <v>20869</v>
          </cell>
        </row>
        <row r="665">
          <cell r="A665" t="str">
            <v xml:space="preserve">Меркурий 234 ARTM-03 (D)PBR.G</v>
          </cell>
        </row>
        <row r="665">
          <cell r="D665">
            <v>20869</v>
          </cell>
        </row>
        <row r="666">
          <cell r="A666" t="str">
            <v xml:space="preserve">Меркурий 234 АRTM2-00 (D)PBR.G</v>
          </cell>
        </row>
        <row r="666">
          <cell r="D666">
            <v>18485</v>
          </cell>
        </row>
        <row r="667">
          <cell r="A667" t="str">
            <v xml:space="preserve">Меркурий 234 АRTM2-03 (D)PBR.G</v>
          </cell>
        </row>
        <row r="667">
          <cell r="D667">
            <v>18485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Unknown Author" id="{E9EEF739-5EFD-DC65-720E-D6AB14E2D9E8}"/>
</personList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318" personId="{E9EEF739-5EFD-DC65-720E-D6AB14E2D9E8}" id="{00EB0069-002C-4159-B5DD-00B7002D0031}" done="0">
    <text xml:space="preserve">Разуваева Вера Вячеславовна:
наценка до повышения 41%
</text>
  </threadedComment>
</ThreadedComments>
</file>

<file path=xl/worksheets/_rels/sheet2.xml.rels><?xml version="1.0" encoding="UTF-8" standalone="yes"?><Relationships xmlns="http://schemas.openxmlformats.org/package/2006/relationships"><Relationship  Id="rId3" Type="http://schemas.openxmlformats.org/officeDocument/2006/relationships/vmlDrawing" Target="../drawings/vmlDrawing1.vml"/><Relationship  Id="rId2" Type="http://schemas.openxmlformats.org/officeDocument/2006/relationships/comments" Target="../comments1.xml"/><Relationship  Id="rId1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7C7C7C"/>
    <outlinePr applyStyles="0" summaryBelow="1" summaryRight="1" showOutlineSymbols="1"/>
    <pageSetUpPr autoPageBreaks="1" fitToPage="1"/>
  </sheetPr>
  <sheetViews>
    <sheetView showFormulas="0" showGridLines="1" showRowColHeaders="1" showZeros="1" showRuler="1" view="pageBreakPreview" topLeftCell="A428" zoomScale="100" workbookViewId="0">
      <selection activeCell="K14" activeCellId="0" sqref="K14"/>
    </sheetView>
  </sheetViews>
  <sheetFormatPr defaultColWidth="9.1484375" defaultRowHeight="14.25"/>
  <cols>
    <col customWidth="1" min="1" max="1" style="0" width="14"/>
    <col customWidth="1" min="2" max="2" style="1" width="72.859999999999999"/>
    <col customWidth="1" min="3" max="3" style="0" width="16"/>
    <col customWidth="1" min="4" max="4" style="0" width="7.29"/>
    <col customWidth="1" min="5" max="5" style="2" width="15.57"/>
    <col customWidth="1" min="7" max="7" style="0" width="10"/>
  </cols>
  <sheetData>
    <row r="1" ht="15">
      <c r="E1" s="3" t="s">
        <v>0</v>
      </c>
    </row>
    <row r="2" ht="15">
      <c r="E2" s="3" t="s">
        <v>1</v>
      </c>
    </row>
    <row r="3" ht="15">
      <c r="E3" s="3" t="s">
        <v>2</v>
      </c>
    </row>
    <row r="4" ht="33.75" customHeight="1">
      <c r="E4" s="3" t="s">
        <v>3</v>
      </c>
    </row>
    <row r="5" ht="22.5" customHeight="1">
      <c r="E5" s="3" t="s">
        <v>4</v>
      </c>
    </row>
    <row r="6" ht="14.25">
      <c r="E6" s="4"/>
    </row>
    <row r="7" ht="17.25">
      <c r="B7" s="5" t="s">
        <v>5</v>
      </c>
      <c r="C7" s="5"/>
      <c r="D7" s="5"/>
      <c r="E7" s="5"/>
    </row>
    <row r="8" ht="15.75">
      <c r="B8" s="6" t="s">
        <v>6</v>
      </c>
      <c r="C8" s="6"/>
      <c r="D8" s="6"/>
      <c r="E8" s="6"/>
    </row>
    <row r="9" ht="45.75" customHeight="1">
      <c r="B9" s="7" t="s">
        <v>7</v>
      </c>
      <c r="C9" s="8" t="s">
        <v>8</v>
      </c>
      <c r="D9" s="8" t="s">
        <v>9</v>
      </c>
      <c r="E9" s="7" t="s">
        <v>10</v>
      </c>
    </row>
    <row r="10" s="9" customFormat="1" ht="15.75">
      <c r="B10" s="10" t="s">
        <v>11</v>
      </c>
      <c r="C10" s="11"/>
      <c r="D10" s="11"/>
      <c r="E10" s="12"/>
    </row>
    <row r="11" ht="28.5">
      <c r="B11" s="13" t="s">
        <v>12</v>
      </c>
      <c r="C11" s="14" t="s">
        <v>13</v>
      </c>
      <c r="D11" s="14" t="s">
        <v>14</v>
      </c>
      <c r="E11" s="15">
        <v>240</v>
      </c>
      <c r="F11" s="16"/>
    </row>
    <row r="12" ht="28.5">
      <c r="B12" s="13" t="s">
        <v>15</v>
      </c>
      <c r="C12" s="14" t="s">
        <v>13</v>
      </c>
      <c r="D12" s="14" t="s">
        <v>14</v>
      </c>
      <c r="E12" s="15">
        <v>230</v>
      </c>
      <c r="F12" s="16"/>
    </row>
    <row r="13" ht="28.5">
      <c r="B13" s="13" t="s">
        <v>16</v>
      </c>
      <c r="C13" s="14" t="s">
        <v>13</v>
      </c>
      <c r="D13" s="14" t="s">
        <v>14</v>
      </c>
      <c r="E13" s="15">
        <v>200</v>
      </c>
      <c r="F13" s="16"/>
    </row>
    <row r="14" ht="28.5">
      <c r="B14" s="13" t="s">
        <v>17</v>
      </c>
      <c r="C14" s="14" t="s">
        <v>13</v>
      </c>
      <c r="D14" s="14" t="s">
        <v>14</v>
      </c>
      <c r="E14" s="15">
        <v>240</v>
      </c>
      <c r="F14" s="16"/>
    </row>
    <row r="15" ht="28.5">
      <c r="B15" s="13" t="s">
        <v>18</v>
      </c>
      <c r="C15" s="14" t="s">
        <v>13</v>
      </c>
      <c r="D15" s="14" t="s">
        <v>14</v>
      </c>
      <c r="E15" s="15">
        <v>210</v>
      </c>
      <c r="F15" s="16"/>
    </row>
    <row r="16" ht="28.5">
      <c r="B16" s="13" t="s">
        <v>19</v>
      </c>
      <c r="C16" s="14" t="s">
        <v>13</v>
      </c>
      <c r="D16" s="14" t="s">
        <v>14</v>
      </c>
      <c r="E16" s="15">
        <v>240</v>
      </c>
      <c r="F16" s="16"/>
    </row>
    <row r="17" ht="28.5">
      <c r="B17" s="13" t="s">
        <v>20</v>
      </c>
      <c r="C17" s="14" t="s">
        <v>13</v>
      </c>
      <c r="D17" s="14" t="s">
        <v>14</v>
      </c>
      <c r="E17" s="15">
        <v>250</v>
      </c>
      <c r="F17" s="16"/>
    </row>
    <row r="18" ht="28.5">
      <c r="B18" s="13" t="s">
        <v>21</v>
      </c>
      <c r="C18" s="14" t="s">
        <v>22</v>
      </c>
      <c r="D18" s="14" t="s">
        <v>14</v>
      </c>
      <c r="E18" s="15">
        <v>190</v>
      </c>
      <c r="F18" s="16"/>
    </row>
    <row r="19" ht="28.5">
      <c r="B19" s="13" t="s">
        <v>23</v>
      </c>
      <c r="C19" s="14" t="s">
        <v>22</v>
      </c>
      <c r="D19" s="14" t="s">
        <v>14</v>
      </c>
      <c r="E19" s="15">
        <v>220</v>
      </c>
      <c r="F19" s="16"/>
    </row>
    <row r="20" ht="28.5">
      <c r="B20" s="13" t="s">
        <v>24</v>
      </c>
      <c r="C20" s="14" t="s">
        <v>22</v>
      </c>
      <c r="D20" s="14" t="s">
        <v>14</v>
      </c>
      <c r="E20" s="15">
        <v>190</v>
      </c>
      <c r="F20" s="16"/>
    </row>
    <row r="21" ht="28.5">
      <c r="B21" s="13" t="s">
        <v>25</v>
      </c>
      <c r="C21" s="14" t="s">
        <v>22</v>
      </c>
      <c r="D21" s="14" t="s">
        <v>14</v>
      </c>
      <c r="E21" s="15">
        <v>230</v>
      </c>
      <c r="F21" s="16"/>
    </row>
    <row r="22" ht="28.5">
      <c r="B22" s="13" t="s">
        <v>26</v>
      </c>
      <c r="C22" s="14" t="s">
        <v>22</v>
      </c>
      <c r="D22" s="14" t="s">
        <v>14</v>
      </c>
      <c r="E22" s="15">
        <v>270</v>
      </c>
      <c r="F22" s="16"/>
    </row>
    <row r="23" ht="28.5">
      <c r="B23" s="13" t="s">
        <v>27</v>
      </c>
      <c r="C23" s="14" t="s">
        <v>22</v>
      </c>
      <c r="D23" s="14" t="s">
        <v>14</v>
      </c>
      <c r="E23" s="15">
        <v>270</v>
      </c>
      <c r="F23" s="16"/>
    </row>
    <row r="24" s="9" customFormat="1" ht="15.75">
      <c r="B24" s="10" t="s">
        <v>28</v>
      </c>
      <c r="C24" s="11"/>
      <c r="D24" s="11"/>
      <c r="E24" s="12"/>
      <c r="F24" s="16"/>
    </row>
    <row r="25" ht="28.5">
      <c r="B25" s="13" t="s">
        <v>29</v>
      </c>
      <c r="C25" s="14" t="s">
        <v>13</v>
      </c>
      <c r="D25" s="14" t="s">
        <v>14</v>
      </c>
      <c r="E25" s="15">
        <v>540</v>
      </c>
      <c r="F25" s="16"/>
    </row>
    <row r="26" ht="28.5">
      <c r="B26" s="13" t="s">
        <v>30</v>
      </c>
      <c r="C26" s="14" t="s">
        <v>13</v>
      </c>
      <c r="D26" s="14" t="s">
        <v>14</v>
      </c>
      <c r="E26" s="15">
        <v>510</v>
      </c>
      <c r="F26" s="16"/>
    </row>
    <row r="27" ht="28.5">
      <c r="B27" s="13" t="s">
        <v>31</v>
      </c>
      <c r="C27" s="14" t="s">
        <v>13</v>
      </c>
      <c r="D27" s="14" t="s">
        <v>14</v>
      </c>
      <c r="E27" s="15">
        <v>490</v>
      </c>
      <c r="F27" s="16"/>
    </row>
    <row r="28" ht="28.5">
      <c r="B28" s="13" t="s">
        <v>32</v>
      </c>
      <c r="C28" s="14" t="s">
        <v>13</v>
      </c>
      <c r="D28" s="14" t="s">
        <v>14</v>
      </c>
      <c r="E28" s="15">
        <v>530</v>
      </c>
      <c r="F28" s="16"/>
    </row>
    <row r="29" ht="28.5">
      <c r="B29" s="13" t="s">
        <v>33</v>
      </c>
      <c r="C29" s="14" t="s">
        <v>13</v>
      </c>
      <c r="D29" s="14" t="s">
        <v>14</v>
      </c>
      <c r="E29" s="15">
        <v>480</v>
      </c>
      <c r="F29" s="16"/>
    </row>
    <row r="30" ht="28.5">
      <c r="B30" s="13" t="s">
        <v>34</v>
      </c>
      <c r="C30" s="14" t="s">
        <v>13</v>
      </c>
      <c r="D30" s="14" t="s">
        <v>14</v>
      </c>
      <c r="E30" s="15">
        <v>480</v>
      </c>
      <c r="F30" s="16"/>
    </row>
    <row r="31" ht="28.5">
      <c r="B31" s="13" t="s">
        <v>35</v>
      </c>
      <c r="C31" s="14" t="s">
        <v>13</v>
      </c>
      <c r="D31" s="14" t="s">
        <v>14</v>
      </c>
      <c r="E31" s="15">
        <v>490</v>
      </c>
      <c r="F31" s="16"/>
    </row>
    <row r="32" ht="28.5">
      <c r="B32" s="13" t="s">
        <v>36</v>
      </c>
      <c r="C32" s="14" t="s">
        <v>13</v>
      </c>
      <c r="D32" s="14" t="s">
        <v>14</v>
      </c>
      <c r="E32" s="15">
        <v>570</v>
      </c>
      <c r="F32" s="16"/>
    </row>
    <row r="33" ht="28.5">
      <c r="B33" s="13" t="s">
        <v>37</v>
      </c>
      <c r="C33" s="14" t="s">
        <v>13</v>
      </c>
      <c r="D33" s="14" t="s">
        <v>14</v>
      </c>
      <c r="E33" s="15">
        <v>580</v>
      </c>
      <c r="F33" s="16"/>
    </row>
    <row r="34" ht="28.5">
      <c r="B34" s="13" t="s">
        <v>38</v>
      </c>
      <c r="C34" s="14" t="s">
        <v>22</v>
      </c>
      <c r="D34" s="14" t="s">
        <v>14</v>
      </c>
      <c r="E34" s="15">
        <v>450</v>
      </c>
      <c r="F34" s="16"/>
    </row>
    <row r="35" ht="28.5">
      <c r="B35" s="13" t="s">
        <v>39</v>
      </c>
      <c r="C35" s="14" t="s">
        <v>22</v>
      </c>
      <c r="D35" s="14" t="s">
        <v>14</v>
      </c>
      <c r="E35" s="15">
        <v>490</v>
      </c>
      <c r="F35" s="16"/>
    </row>
    <row r="36" ht="28.5">
      <c r="B36" s="13" t="s">
        <v>40</v>
      </c>
      <c r="C36" s="14" t="s">
        <v>22</v>
      </c>
      <c r="D36" s="14" t="s">
        <v>14</v>
      </c>
      <c r="E36" s="15">
        <v>440</v>
      </c>
      <c r="F36" s="16"/>
    </row>
    <row r="37" ht="28.5">
      <c r="B37" s="13" t="s">
        <v>41</v>
      </c>
      <c r="C37" s="14" t="s">
        <v>22</v>
      </c>
      <c r="D37" s="14" t="s">
        <v>14</v>
      </c>
      <c r="E37" s="15">
        <v>440</v>
      </c>
      <c r="F37" s="16"/>
    </row>
    <row r="38" ht="28.5">
      <c r="B38" s="13" t="s">
        <v>42</v>
      </c>
      <c r="C38" s="14" t="s">
        <v>22</v>
      </c>
      <c r="D38" s="14" t="s">
        <v>14</v>
      </c>
      <c r="E38" s="15">
        <v>460</v>
      </c>
      <c r="F38" s="16"/>
    </row>
    <row r="39" ht="28.5">
      <c r="B39" s="13" t="s">
        <v>43</v>
      </c>
      <c r="C39" s="14" t="s">
        <v>22</v>
      </c>
      <c r="D39" s="14" t="s">
        <v>14</v>
      </c>
      <c r="E39" s="15">
        <v>540</v>
      </c>
      <c r="F39" s="16"/>
    </row>
    <row r="40" ht="28.5">
      <c r="B40" s="13" t="s">
        <v>44</v>
      </c>
      <c r="C40" s="14" t="s">
        <v>22</v>
      </c>
      <c r="D40" s="14" t="s">
        <v>14</v>
      </c>
      <c r="E40" s="15">
        <v>530</v>
      </c>
      <c r="F40" s="16"/>
    </row>
    <row r="41" s="9" customFormat="1" ht="15.75">
      <c r="B41" s="10" t="s">
        <v>45</v>
      </c>
      <c r="C41" s="11"/>
      <c r="D41" s="11"/>
      <c r="E41" s="12"/>
      <c r="F41" s="16"/>
    </row>
    <row r="42" ht="28.5">
      <c r="B42" s="13" t="s">
        <v>46</v>
      </c>
      <c r="C42" s="14" t="s">
        <v>13</v>
      </c>
      <c r="D42" s="14" t="s">
        <v>14</v>
      </c>
      <c r="E42" s="15">
        <v>800</v>
      </c>
      <c r="F42" s="16"/>
    </row>
    <row r="43" ht="28.5">
      <c r="B43" s="13" t="s">
        <v>47</v>
      </c>
      <c r="C43" s="14" t="s">
        <v>13</v>
      </c>
      <c r="D43" s="14" t="s">
        <v>14</v>
      </c>
      <c r="E43" s="15">
        <v>760</v>
      </c>
      <c r="F43" s="16"/>
    </row>
    <row r="44" ht="28.5">
      <c r="B44" s="13" t="s">
        <v>48</v>
      </c>
      <c r="C44" s="14" t="s">
        <v>13</v>
      </c>
      <c r="D44" s="14" t="s">
        <v>14</v>
      </c>
      <c r="E44" s="15">
        <v>720</v>
      </c>
      <c r="F44" s="16"/>
    </row>
    <row r="45" ht="28.5">
      <c r="B45" s="13" t="s">
        <v>49</v>
      </c>
      <c r="C45" s="14" t="s">
        <v>13</v>
      </c>
      <c r="D45" s="14" t="s">
        <v>14</v>
      </c>
      <c r="E45" s="15">
        <v>740</v>
      </c>
      <c r="F45" s="16"/>
    </row>
    <row r="46" ht="28.5">
      <c r="B46" s="13" t="s">
        <v>50</v>
      </c>
      <c r="C46" s="14" t="s">
        <v>13</v>
      </c>
      <c r="D46" s="14" t="s">
        <v>14</v>
      </c>
      <c r="E46" s="15">
        <v>650</v>
      </c>
      <c r="F46" s="16"/>
    </row>
    <row r="47" ht="28.5">
      <c r="B47" s="13" t="s">
        <v>51</v>
      </c>
      <c r="C47" s="14" t="s">
        <v>13</v>
      </c>
      <c r="D47" s="14" t="s">
        <v>14</v>
      </c>
      <c r="E47" s="15">
        <v>700</v>
      </c>
      <c r="F47" s="16"/>
    </row>
    <row r="48" ht="28.5">
      <c r="B48" s="13" t="s">
        <v>52</v>
      </c>
      <c r="C48" s="14" t="s">
        <v>13</v>
      </c>
      <c r="D48" s="14" t="s">
        <v>14</v>
      </c>
      <c r="E48" s="15">
        <v>730</v>
      </c>
      <c r="F48" s="16"/>
    </row>
    <row r="49" ht="28.5">
      <c r="B49" s="13" t="s">
        <v>53</v>
      </c>
      <c r="C49" s="14" t="s">
        <v>13</v>
      </c>
      <c r="D49" s="14" t="s">
        <v>14</v>
      </c>
      <c r="E49" s="15">
        <v>880</v>
      </c>
      <c r="F49" s="16"/>
    </row>
    <row r="50" ht="28.5">
      <c r="B50" s="13" t="s">
        <v>54</v>
      </c>
      <c r="C50" s="14" t="s">
        <v>13</v>
      </c>
      <c r="D50" s="14" t="s">
        <v>14</v>
      </c>
      <c r="E50" s="15">
        <v>870</v>
      </c>
      <c r="F50" s="16"/>
    </row>
    <row r="51" ht="28.5">
      <c r="B51" s="13" t="s">
        <v>55</v>
      </c>
      <c r="C51" s="14" t="s">
        <v>13</v>
      </c>
      <c r="D51" s="14" t="s">
        <v>14</v>
      </c>
      <c r="E51" s="15">
        <v>3120</v>
      </c>
      <c r="F51" s="16"/>
    </row>
    <row r="52" ht="28.5">
      <c r="B52" s="13" t="s">
        <v>56</v>
      </c>
      <c r="C52" s="14" t="s">
        <v>13</v>
      </c>
      <c r="D52" s="14" t="s">
        <v>14</v>
      </c>
      <c r="E52" s="15">
        <v>3050</v>
      </c>
      <c r="F52" s="16"/>
    </row>
    <row r="53" s="9" customFormat="1" ht="15.75">
      <c r="B53" s="10" t="s">
        <v>57</v>
      </c>
      <c r="C53" s="11"/>
      <c r="D53" s="11"/>
      <c r="E53" s="12"/>
      <c r="F53" s="16"/>
    </row>
    <row r="54" ht="28.5">
      <c r="B54" s="13" t="s">
        <v>58</v>
      </c>
      <c r="C54" s="14" t="s">
        <v>13</v>
      </c>
      <c r="D54" s="14" t="s">
        <v>14</v>
      </c>
      <c r="E54" s="15">
        <v>1320</v>
      </c>
      <c r="F54" s="16"/>
    </row>
    <row r="55" ht="28.5">
      <c r="B55" s="13" t="s">
        <v>59</v>
      </c>
      <c r="C55" s="14" t="s">
        <v>13</v>
      </c>
      <c r="D55" s="14" t="s">
        <v>14</v>
      </c>
      <c r="E55" s="15">
        <v>1360</v>
      </c>
      <c r="F55" s="16"/>
    </row>
    <row r="56" ht="28.5">
      <c r="B56" s="13" t="s">
        <v>60</v>
      </c>
      <c r="C56" s="14" t="s">
        <v>13</v>
      </c>
      <c r="D56" s="14" t="s">
        <v>14</v>
      </c>
      <c r="E56" s="15">
        <v>1370</v>
      </c>
      <c r="F56" s="16"/>
    </row>
    <row r="57" ht="28.5">
      <c r="B57" s="13" t="s">
        <v>61</v>
      </c>
      <c r="C57" s="14" t="s">
        <v>13</v>
      </c>
      <c r="D57" s="14" t="s">
        <v>14</v>
      </c>
      <c r="E57" s="15">
        <v>1370</v>
      </c>
      <c r="F57" s="16"/>
    </row>
    <row r="58" ht="28.5">
      <c r="B58" s="13" t="s">
        <v>62</v>
      </c>
      <c r="C58" s="14" t="s">
        <v>13</v>
      </c>
      <c r="D58" s="14" t="s">
        <v>14</v>
      </c>
      <c r="E58" s="15">
        <v>4350</v>
      </c>
      <c r="F58" s="16"/>
    </row>
    <row r="59" ht="28.5">
      <c r="B59" s="13" t="s">
        <v>63</v>
      </c>
      <c r="C59" s="14" t="s">
        <v>13</v>
      </c>
      <c r="D59" s="14" t="s">
        <v>14</v>
      </c>
      <c r="E59" s="15">
        <v>4350</v>
      </c>
      <c r="F59" s="16"/>
    </row>
    <row r="60" s="9" customFormat="1" ht="15.75">
      <c r="B60" s="10" t="s">
        <v>64</v>
      </c>
      <c r="C60" s="11"/>
      <c r="D60" s="11"/>
      <c r="E60" s="12"/>
      <c r="F60" s="16"/>
    </row>
    <row r="61" ht="15.75">
      <c r="B61" s="13" t="s">
        <v>65</v>
      </c>
      <c r="C61" s="14" t="s">
        <v>13</v>
      </c>
      <c r="D61" s="14" t="s">
        <v>14</v>
      </c>
      <c r="E61" s="15">
        <v>11200</v>
      </c>
      <c r="F61" s="16"/>
    </row>
    <row r="62" ht="15.75">
      <c r="B62" s="13" t="s">
        <v>66</v>
      </c>
      <c r="C62" s="14" t="s">
        <v>13</v>
      </c>
      <c r="D62" s="14" t="s">
        <v>14</v>
      </c>
      <c r="E62" s="15">
        <v>11410</v>
      </c>
      <c r="F62" s="16"/>
    </row>
    <row r="63" ht="15.75">
      <c r="B63" s="13" t="s">
        <v>67</v>
      </c>
      <c r="C63" s="14" t="s">
        <v>13</v>
      </c>
      <c r="D63" s="14" t="s">
        <v>14</v>
      </c>
      <c r="E63" s="15">
        <v>11410</v>
      </c>
      <c r="F63" s="16"/>
    </row>
    <row r="64" ht="15.75">
      <c r="B64" s="13" t="s">
        <v>68</v>
      </c>
      <c r="C64" s="14" t="s">
        <v>13</v>
      </c>
      <c r="D64" s="14" t="s">
        <v>14</v>
      </c>
      <c r="E64" s="15">
        <v>12510</v>
      </c>
      <c r="F64" s="16"/>
    </row>
    <row r="65" ht="15.75">
      <c r="B65" s="13" t="s">
        <v>69</v>
      </c>
      <c r="C65" s="14" t="s">
        <v>13</v>
      </c>
      <c r="D65" s="14" t="s">
        <v>14</v>
      </c>
      <c r="E65" s="15">
        <v>12440</v>
      </c>
      <c r="F65" s="16"/>
    </row>
    <row r="66" ht="15.75">
      <c r="B66" s="13" t="s">
        <v>70</v>
      </c>
      <c r="C66" s="14" t="s">
        <v>13</v>
      </c>
      <c r="D66" s="14" t="s">
        <v>14</v>
      </c>
      <c r="E66" s="15">
        <v>29130</v>
      </c>
      <c r="F66" s="16"/>
    </row>
    <row r="67" ht="15.75">
      <c r="B67" s="13" t="s">
        <v>71</v>
      </c>
      <c r="C67" s="14" t="s">
        <v>13</v>
      </c>
      <c r="D67" s="14" t="s">
        <v>14</v>
      </c>
      <c r="E67" s="15">
        <v>52220</v>
      </c>
      <c r="F67" s="16"/>
    </row>
    <row r="68" ht="15.75">
      <c r="B68" s="13" t="s">
        <v>72</v>
      </c>
      <c r="C68" s="14" t="s">
        <v>73</v>
      </c>
      <c r="D68" s="14" t="s">
        <v>14</v>
      </c>
      <c r="E68" s="15">
        <v>5700</v>
      </c>
      <c r="F68" s="16"/>
    </row>
    <row r="69" ht="15.75">
      <c r="B69" s="13" t="s">
        <v>74</v>
      </c>
      <c r="C69" s="14" t="s">
        <v>73</v>
      </c>
      <c r="D69" s="14" t="s">
        <v>14</v>
      </c>
      <c r="E69" s="15">
        <v>5700</v>
      </c>
      <c r="F69" s="16"/>
    </row>
    <row r="70" ht="15.75">
      <c r="B70" s="13" t="s">
        <v>75</v>
      </c>
      <c r="C70" s="14" t="s">
        <v>73</v>
      </c>
      <c r="D70" s="14" t="s">
        <v>14</v>
      </c>
      <c r="E70" s="15">
        <v>5700</v>
      </c>
      <c r="F70" s="16"/>
    </row>
    <row r="71" ht="15.75">
      <c r="B71" s="13" t="s">
        <v>76</v>
      </c>
      <c r="C71" s="14" t="s">
        <v>73</v>
      </c>
      <c r="D71" s="14" t="s">
        <v>14</v>
      </c>
      <c r="E71" s="15">
        <v>5640</v>
      </c>
      <c r="F71" s="16"/>
    </row>
    <row r="72" ht="15.75">
      <c r="B72" s="13" t="s">
        <v>77</v>
      </c>
      <c r="C72" s="14" t="s">
        <v>73</v>
      </c>
      <c r="D72" s="14" t="s">
        <v>14</v>
      </c>
      <c r="E72" s="15">
        <v>6870</v>
      </c>
      <c r="F72" s="16"/>
    </row>
    <row r="73" ht="15.75">
      <c r="B73" s="13" t="s">
        <v>78</v>
      </c>
      <c r="C73" s="14" t="s">
        <v>73</v>
      </c>
      <c r="D73" s="14" t="s">
        <v>14</v>
      </c>
      <c r="E73" s="15">
        <v>8040</v>
      </c>
      <c r="F73" s="16"/>
    </row>
    <row r="74" ht="15.75">
      <c r="B74" s="13" t="s">
        <v>79</v>
      </c>
      <c r="C74" s="14" t="s">
        <v>73</v>
      </c>
      <c r="D74" s="14" t="s">
        <v>14</v>
      </c>
      <c r="E74" s="15">
        <v>16990</v>
      </c>
      <c r="F74" s="16"/>
    </row>
    <row r="75" ht="15.75">
      <c r="B75" s="13" t="s">
        <v>80</v>
      </c>
      <c r="C75" s="14" t="s">
        <v>73</v>
      </c>
      <c r="D75" s="14" t="s">
        <v>14</v>
      </c>
      <c r="E75" s="15">
        <v>18080</v>
      </c>
      <c r="F75" s="16"/>
    </row>
    <row r="76" ht="21" customHeight="1">
      <c r="B76" s="13" t="s">
        <v>81</v>
      </c>
      <c r="C76" s="14" t="s">
        <v>73</v>
      </c>
      <c r="D76" s="14" t="s">
        <v>14</v>
      </c>
      <c r="E76" s="15">
        <v>26130</v>
      </c>
      <c r="F76" s="16"/>
    </row>
    <row r="77" ht="15.75">
      <c r="B77" s="13" t="s">
        <v>82</v>
      </c>
      <c r="C77" s="14" t="s">
        <v>73</v>
      </c>
      <c r="D77" s="14" t="s">
        <v>14</v>
      </c>
      <c r="E77" s="15">
        <v>26180</v>
      </c>
      <c r="F77" s="16"/>
    </row>
    <row r="78" ht="24" customHeight="1">
      <c r="B78" s="13" t="s">
        <v>83</v>
      </c>
      <c r="C78" s="14" t="s">
        <v>73</v>
      </c>
      <c r="D78" s="14" t="s">
        <v>14</v>
      </c>
      <c r="E78" s="15">
        <v>29590</v>
      </c>
      <c r="F78" s="16"/>
    </row>
    <row r="79" ht="28.5">
      <c r="B79" s="13" t="s">
        <v>84</v>
      </c>
      <c r="C79" s="14" t="s">
        <v>73</v>
      </c>
      <c r="D79" s="14" t="s">
        <v>14</v>
      </c>
      <c r="E79" s="15">
        <v>111820</v>
      </c>
      <c r="F79" s="16"/>
    </row>
    <row r="80" s="9" customFormat="1" ht="15.75">
      <c r="B80" s="10" t="s">
        <v>85</v>
      </c>
      <c r="C80" s="11"/>
      <c r="D80" s="11"/>
      <c r="E80" s="12"/>
      <c r="F80" s="16"/>
    </row>
    <row r="81" ht="28.5">
      <c r="B81" s="13" t="s">
        <v>86</v>
      </c>
      <c r="C81" s="14" t="s">
        <v>13</v>
      </c>
      <c r="D81" s="14" t="s">
        <v>14</v>
      </c>
      <c r="E81" s="15">
        <v>1680</v>
      </c>
      <c r="F81" s="16"/>
    </row>
    <row r="82" ht="28.5">
      <c r="B82" s="13" t="s">
        <v>87</v>
      </c>
      <c r="C82" s="14" t="s">
        <v>13</v>
      </c>
      <c r="D82" s="14" t="s">
        <v>14</v>
      </c>
      <c r="E82" s="15">
        <v>1570</v>
      </c>
      <c r="F82" s="16"/>
    </row>
    <row r="83" ht="28.5">
      <c r="B83" s="13" t="s">
        <v>88</v>
      </c>
      <c r="C83" s="14" t="s">
        <v>13</v>
      </c>
      <c r="D83" s="14" t="s">
        <v>14</v>
      </c>
      <c r="E83" s="15">
        <v>1700</v>
      </c>
      <c r="F83" s="16"/>
    </row>
    <row r="84" ht="28.5">
      <c r="B84" s="13" t="s">
        <v>89</v>
      </c>
      <c r="C84" s="14" t="s">
        <v>13</v>
      </c>
      <c r="D84" s="14" t="s">
        <v>14</v>
      </c>
      <c r="E84" s="15">
        <v>2420</v>
      </c>
      <c r="F84" s="16"/>
    </row>
    <row r="85" ht="28.5">
      <c r="B85" s="17" t="s">
        <v>90</v>
      </c>
      <c r="C85" s="18" t="s">
        <v>13</v>
      </c>
      <c r="D85" s="18" t="s">
        <v>14</v>
      </c>
      <c r="E85" s="15">
        <v>1640</v>
      </c>
      <c r="F85" s="16"/>
    </row>
    <row r="86" ht="28.5">
      <c r="B86" s="13" t="s">
        <v>91</v>
      </c>
      <c r="C86" s="14" t="s">
        <v>13</v>
      </c>
      <c r="D86" s="14" t="s">
        <v>14</v>
      </c>
      <c r="E86" s="15">
        <v>2320</v>
      </c>
      <c r="F86" s="16"/>
    </row>
    <row r="87" ht="28.5">
      <c r="B87" s="13" t="s">
        <v>92</v>
      </c>
      <c r="C87" s="14" t="s">
        <v>13</v>
      </c>
      <c r="D87" s="14" t="s">
        <v>14</v>
      </c>
      <c r="E87" s="15">
        <v>2370</v>
      </c>
      <c r="F87" s="16"/>
    </row>
    <row r="88" ht="28.5">
      <c r="B88" s="13" t="s">
        <v>93</v>
      </c>
      <c r="C88" s="14" t="s">
        <v>13</v>
      </c>
      <c r="D88" s="14" t="s">
        <v>14</v>
      </c>
      <c r="E88" s="15">
        <v>2430</v>
      </c>
      <c r="F88" s="16"/>
    </row>
    <row r="89" ht="28.5">
      <c r="B89" s="13" t="s">
        <v>94</v>
      </c>
      <c r="C89" s="14" t="s">
        <v>13</v>
      </c>
      <c r="D89" s="14" t="s">
        <v>14</v>
      </c>
      <c r="E89" s="15">
        <v>2200</v>
      </c>
      <c r="F89" s="16"/>
    </row>
    <row r="90" ht="28.5">
      <c r="B90" s="13" t="s">
        <v>95</v>
      </c>
      <c r="C90" s="14" t="s">
        <v>13</v>
      </c>
      <c r="D90" s="14" t="s">
        <v>14</v>
      </c>
      <c r="E90" s="15">
        <v>2370</v>
      </c>
      <c r="F90" s="16"/>
    </row>
    <row r="91" ht="28.5">
      <c r="B91" s="13" t="s">
        <v>96</v>
      </c>
      <c r="C91" s="14" t="s">
        <v>13</v>
      </c>
      <c r="D91" s="14" t="s">
        <v>14</v>
      </c>
      <c r="E91" s="15">
        <v>3480</v>
      </c>
      <c r="F91" s="16"/>
    </row>
    <row r="92" ht="28.5">
      <c r="B92" s="13" t="s">
        <v>97</v>
      </c>
      <c r="C92" s="14" t="s">
        <v>13</v>
      </c>
      <c r="D92" s="14" t="s">
        <v>14</v>
      </c>
      <c r="E92" s="15">
        <v>3310</v>
      </c>
      <c r="F92" s="16"/>
    </row>
    <row r="93" ht="28.5">
      <c r="B93" s="13" t="s">
        <v>98</v>
      </c>
      <c r="C93" s="14" t="s">
        <v>13</v>
      </c>
      <c r="D93" s="14" t="s">
        <v>14</v>
      </c>
      <c r="E93" s="15">
        <v>3480</v>
      </c>
      <c r="F93" s="16"/>
    </row>
    <row r="94" ht="28.5">
      <c r="B94" s="13" t="s">
        <v>99</v>
      </c>
      <c r="C94" s="14" t="s">
        <v>13</v>
      </c>
      <c r="D94" s="14" t="s">
        <v>14</v>
      </c>
      <c r="E94" s="15">
        <v>3450</v>
      </c>
      <c r="F94" s="16"/>
    </row>
    <row r="95" ht="15.75">
      <c r="B95" s="13" t="s">
        <v>100</v>
      </c>
      <c r="C95" s="14" t="s">
        <v>13</v>
      </c>
      <c r="D95" s="14" t="s">
        <v>14</v>
      </c>
      <c r="E95" s="15">
        <v>1340</v>
      </c>
      <c r="F95" s="16"/>
    </row>
    <row r="96" ht="15.75">
      <c r="B96" s="13" t="s">
        <v>101</v>
      </c>
      <c r="C96" s="14" t="s">
        <v>13</v>
      </c>
      <c r="D96" s="14" t="s">
        <v>14</v>
      </c>
      <c r="E96" s="15">
        <v>1240</v>
      </c>
      <c r="F96" s="16"/>
    </row>
    <row r="97" ht="15.75">
      <c r="B97" s="13" t="s">
        <v>102</v>
      </c>
      <c r="C97" s="14" t="s">
        <v>13</v>
      </c>
      <c r="D97" s="14" t="s">
        <v>14</v>
      </c>
      <c r="E97" s="15">
        <v>1260</v>
      </c>
      <c r="F97" s="16"/>
    </row>
    <row r="98" ht="15.75">
      <c r="B98" s="13" t="s">
        <v>103</v>
      </c>
      <c r="C98" s="14" t="s">
        <v>13</v>
      </c>
      <c r="D98" s="14" t="s">
        <v>14</v>
      </c>
      <c r="E98" s="15">
        <v>1350</v>
      </c>
      <c r="F98" s="16"/>
    </row>
    <row r="99" ht="28.5">
      <c r="B99" s="13" t="s">
        <v>104</v>
      </c>
      <c r="C99" s="14" t="s">
        <v>13</v>
      </c>
      <c r="D99" s="14" t="s">
        <v>14</v>
      </c>
      <c r="E99" s="15">
        <v>2010</v>
      </c>
      <c r="F99" s="16"/>
    </row>
    <row r="100" ht="15.75">
      <c r="B100" s="13" t="s">
        <v>105</v>
      </c>
      <c r="C100" s="14" t="s">
        <v>13</v>
      </c>
      <c r="D100" s="14" t="s">
        <v>14</v>
      </c>
      <c r="E100" s="15">
        <v>1960</v>
      </c>
      <c r="F100" s="16"/>
    </row>
    <row r="101" ht="15.75">
      <c r="B101" s="13" t="s">
        <v>106</v>
      </c>
      <c r="C101" s="14" t="s">
        <v>13</v>
      </c>
      <c r="D101" s="14" t="s">
        <v>14</v>
      </c>
      <c r="E101" s="15">
        <v>1870</v>
      </c>
      <c r="F101" s="16"/>
    </row>
    <row r="102" ht="15.75">
      <c r="B102" s="13" t="s">
        <v>107</v>
      </c>
      <c r="C102" s="14" t="s">
        <v>13</v>
      </c>
      <c r="D102" s="14" t="s">
        <v>14</v>
      </c>
      <c r="E102" s="15">
        <v>1800</v>
      </c>
      <c r="F102" s="16"/>
    </row>
    <row r="103" ht="15.75">
      <c r="B103" s="13" t="s">
        <v>108</v>
      </c>
      <c r="C103" s="14" t="s">
        <v>13</v>
      </c>
      <c r="D103" s="14" t="s">
        <v>14</v>
      </c>
      <c r="E103" s="15">
        <v>2480</v>
      </c>
      <c r="F103" s="16"/>
    </row>
    <row r="104" ht="15.75">
      <c r="B104" s="13" t="s">
        <v>109</v>
      </c>
      <c r="C104" s="14" t="s">
        <v>13</v>
      </c>
      <c r="D104" s="14" t="s">
        <v>14</v>
      </c>
      <c r="E104" s="15">
        <v>1960</v>
      </c>
      <c r="F104" s="16"/>
    </row>
    <row r="105" ht="15.75">
      <c r="B105" s="13" t="s">
        <v>110</v>
      </c>
      <c r="C105" s="14" t="s">
        <v>13</v>
      </c>
      <c r="D105" s="14" t="s">
        <v>14</v>
      </c>
      <c r="E105" s="15">
        <v>2480</v>
      </c>
      <c r="F105" s="16"/>
    </row>
    <row r="106" ht="15.75">
      <c r="B106" s="13" t="s">
        <v>111</v>
      </c>
      <c r="C106" s="14" t="s">
        <v>13</v>
      </c>
      <c r="D106" s="14" t="s">
        <v>14</v>
      </c>
      <c r="E106" s="15">
        <v>2480</v>
      </c>
      <c r="F106" s="16"/>
    </row>
    <row r="107" s="9" customFormat="1" ht="15.75">
      <c r="B107" s="10" t="s">
        <v>112</v>
      </c>
      <c r="C107" s="11"/>
      <c r="D107" s="11"/>
      <c r="E107" s="12"/>
      <c r="F107" s="16"/>
    </row>
    <row r="108" ht="15.75">
      <c r="B108" s="13" t="s">
        <v>113</v>
      </c>
      <c r="C108" s="14" t="s">
        <v>13</v>
      </c>
      <c r="D108" s="14" t="s">
        <v>14</v>
      </c>
      <c r="E108" s="15">
        <v>260</v>
      </c>
      <c r="F108" s="16"/>
    </row>
    <row r="109" ht="15.75">
      <c r="B109" s="13" t="s">
        <v>114</v>
      </c>
      <c r="C109" s="14" t="s">
        <v>13</v>
      </c>
      <c r="D109" s="14" t="s">
        <v>14</v>
      </c>
      <c r="E109" s="15">
        <v>320</v>
      </c>
      <c r="F109" s="16"/>
    </row>
    <row r="110" ht="15.75">
      <c r="B110" s="13" t="s">
        <v>115</v>
      </c>
      <c r="C110" s="14" t="s">
        <v>13</v>
      </c>
      <c r="D110" s="14" t="s">
        <v>14</v>
      </c>
      <c r="E110" s="15">
        <v>760</v>
      </c>
      <c r="F110" s="16"/>
    </row>
    <row r="111" ht="15.75">
      <c r="B111" s="13" t="s">
        <v>116</v>
      </c>
      <c r="C111" s="14" t="s">
        <v>13</v>
      </c>
      <c r="D111" s="14" t="s">
        <v>14</v>
      </c>
      <c r="E111" s="15">
        <v>760</v>
      </c>
      <c r="F111" s="16"/>
    </row>
    <row r="112" ht="15.75">
      <c r="B112" s="13" t="s">
        <v>117</v>
      </c>
      <c r="C112" s="14" t="s">
        <v>13</v>
      </c>
      <c r="D112" s="14" t="s">
        <v>14</v>
      </c>
      <c r="E112" s="15">
        <v>950</v>
      </c>
      <c r="F112" s="16"/>
    </row>
    <row r="113" ht="15.75">
      <c r="B113" s="13" t="s">
        <v>118</v>
      </c>
      <c r="C113" s="14" t="s">
        <v>13</v>
      </c>
      <c r="D113" s="14" t="s">
        <v>14</v>
      </c>
      <c r="E113" s="15">
        <v>1060</v>
      </c>
      <c r="F113" s="16"/>
    </row>
    <row r="114" ht="15.75">
      <c r="B114" s="13" t="s">
        <v>119</v>
      </c>
      <c r="C114" s="14" t="s">
        <v>13</v>
      </c>
      <c r="D114" s="14" t="s">
        <v>14</v>
      </c>
      <c r="E114" s="15">
        <v>1060</v>
      </c>
      <c r="F114" s="16"/>
    </row>
    <row r="115" ht="15.75">
      <c r="B115" s="13" t="s">
        <v>120</v>
      </c>
      <c r="C115" s="14" t="s">
        <v>13</v>
      </c>
      <c r="D115" s="14" t="s">
        <v>14</v>
      </c>
      <c r="E115" s="15">
        <v>2960</v>
      </c>
      <c r="F115" s="16"/>
    </row>
    <row r="116" ht="15.75">
      <c r="B116" s="13" t="s">
        <v>121</v>
      </c>
      <c r="C116" s="14" t="s">
        <v>13</v>
      </c>
      <c r="D116" s="14" t="s">
        <v>14</v>
      </c>
      <c r="E116" s="15">
        <v>3030</v>
      </c>
      <c r="F116" s="16"/>
    </row>
    <row r="117" ht="15.75">
      <c r="B117" s="13" t="s">
        <v>122</v>
      </c>
      <c r="C117" s="14" t="s">
        <v>13</v>
      </c>
      <c r="D117" s="14" t="s">
        <v>14</v>
      </c>
      <c r="E117" s="15">
        <v>4200</v>
      </c>
      <c r="F117" s="16"/>
    </row>
    <row r="118" ht="15.75">
      <c r="B118" s="13" t="s">
        <v>123</v>
      </c>
      <c r="C118" s="14" t="s">
        <v>13</v>
      </c>
      <c r="D118" s="14" t="s">
        <v>14</v>
      </c>
      <c r="E118" s="15">
        <v>5860</v>
      </c>
      <c r="F118" s="16"/>
    </row>
    <row r="119" ht="42.75">
      <c r="B119" s="13" t="s">
        <v>124</v>
      </c>
      <c r="C119" s="14" t="s">
        <v>22</v>
      </c>
      <c r="D119" s="14" t="s">
        <v>14</v>
      </c>
      <c r="E119" s="15">
        <v>3050</v>
      </c>
      <c r="F119" s="16"/>
    </row>
    <row r="120" ht="42.75">
      <c r="B120" s="13" t="s">
        <v>125</v>
      </c>
      <c r="C120" s="19" t="s">
        <v>22</v>
      </c>
      <c r="D120" s="19" t="s">
        <v>14</v>
      </c>
      <c r="E120" s="15">
        <v>5190</v>
      </c>
      <c r="F120" s="16"/>
    </row>
    <row r="121" ht="42.75">
      <c r="B121" s="13" t="s">
        <v>126</v>
      </c>
      <c r="C121" s="19" t="s">
        <v>22</v>
      </c>
      <c r="D121" s="19" t="s">
        <v>14</v>
      </c>
      <c r="E121" s="15">
        <v>4810</v>
      </c>
      <c r="F121" s="16"/>
    </row>
    <row r="122" ht="42.75">
      <c r="B122" s="13" t="s">
        <v>127</v>
      </c>
      <c r="C122" s="19" t="s">
        <v>22</v>
      </c>
      <c r="D122" s="19" t="s">
        <v>14</v>
      </c>
      <c r="E122" s="15">
        <v>7800</v>
      </c>
      <c r="F122" s="16"/>
    </row>
    <row r="123" ht="42.75">
      <c r="B123" s="13" t="s">
        <v>128</v>
      </c>
      <c r="C123" s="19" t="s">
        <v>22</v>
      </c>
      <c r="D123" s="19" t="s">
        <v>14</v>
      </c>
      <c r="E123" s="15">
        <v>7140</v>
      </c>
      <c r="F123" s="16"/>
    </row>
    <row r="124" ht="42.75">
      <c r="B124" s="13" t="s">
        <v>129</v>
      </c>
      <c r="C124" s="19" t="s">
        <v>22</v>
      </c>
      <c r="D124" s="19" t="s">
        <v>14</v>
      </c>
      <c r="E124" s="15">
        <v>10680</v>
      </c>
      <c r="F124" s="16"/>
    </row>
    <row r="125" ht="42.75">
      <c r="B125" s="13" t="s">
        <v>130</v>
      </c>
      <c r="C125" s="19" t="s">
        <v>22</v>
      </c>
      <c r="D125" s="19" t="s">
        <v>14</v>
      </c>
      <c r="E125" s="15">
        <v>13920</v>
      </c>
      <c r="F125" s="16"/>
    </row>
    <row r="126" ht="42.75">
      <c r="B126" s="13" t="s">
        <v>131</v>
      </c>
      <c r="C126" s="19" t="s">
        <v>22</v>
      </c>
      <c r="D126" s="19" t="s">
        <v>14</v>
      </c>
      <c r="E126" s="15">
        <v>20200</v>
      </c>
      <c r="F126" s="16"/>
    </row>
    <row r="127" ht="28.5">
      <c r="B127" s="13" t="s">
        <v>132</v>
      </c>
      <c r="C127" s="14" t="s">
        <v>13</v>
      </c>
      <c r="D127" s="14" t="s">
        <v>14</v>
      </c>
      <c r="E127" s="15">
        <v>2130</v>
      </c>
      <c r="F127" s="16"/>
    </row>
    <row r="128" ht="28.5">
      <c r="B128" s="13" t="s">
        <v>133</v>
      </c>
      <c r="C128" s="14" t="s">
        <v>13</v>
      </c>
      <c r="D128" s="14" t="s">
        <v>14</v>
      </c>
      <c r="E128" s="15">
        <v>7810</v>
      </c>
      <c r="F128" s="16"/>
    </row>
    <row r="129" ht="30.75">
      <c r="B129" s="13" t="s">
        <v>134</v>
      </c>
      <c r="C129" s="14" t="s">
        <v>13</v>
      </c>
      <c r="D129" s="14" t="s">
        <v>14</v>
      </c>
      <c r="E129" s="15">
        <v>12050</v>
      </c>
      <c r="F129" s="16"/>
    </row>
    <row r="130" ht="30.75">
      <c r="B130" s="13" t="s">
        <v>135</v>
      </c>
      <c r="C130" s="14" t="s">
        <v>13</v>
      </c>
      <c r="D130" s="14" t="s">
        <v>14</v>
      </c>
      <c r="E130" s="15">
        <v>9610</v>
      </c>
      <c r="F130" s="16"/>
    </row>
    <row r="131" ht="30.75">
      <c r="B131" s="13" t="s">
        <v>136</v>
      </c>
      <c r="C131" s="14" t="s">
        <v>13</v>
      </c>
      <c r="D131" s="14" t="s">
        <v>14</v>
      </c>
      <c r="E131" s="15">
        <v>1740</v>
      </c>
      <c r="F131" s="16"/>
    </row>
    <row r="132" ht="15.75">
      <c r="B132" s="13" t="s">
        <v>137</v>
      </c>
      <c r="C132" s="14" t="s">
        <v>138</v>
      </c>
      <c r="D132" s="14" t="s">
        <v>14</v>
      </c>
      <c r="E132" s="15">
        <v>4550</v>
      </c>
      <c r="F132" s="16"/>
    </row>
    <row r="133" s="9" customFormat="1" ht="15.75">
      <c r="B133" s="10" t="s">
        <v>139</v>
      </c>
      <c r="C133" s="11"/>
      <c r="D133" s="11"/>
      <c r="E133" s="12"/>
      <c r="F133" s="16"/>
    </row>
    <row r="134" ht="15.75">
      <c r="B134" s="13" t="s">
        <v>140</v>
      </c>
      <c r="C134" s="14" t="s">
        <v>13</v>
      </c>
      <c r="D134" s="14" t="s">
        <v>14</v>
      </c>
      <c r="E134" s="15">
        <v>370</v>
      </c>
      <c r="F134" s="16"/>
    </row>
    <row r="135" ht="15.75">
      <c r="B135" s="13" t="s">
        <v>141</v>
      </c>
      <c r="C135" s="14" t="s">
        <v>13</v>
      </c>
      <c r="D135" s="14" t="s">
        <v>14</v>
      </c>
      <c r="E135" s="15">
        <v>570</v>
      </c>
      <c r="F135" s="16"/>
    </row>
    <row r="136" ht="15.75">
      <c r="B136" s="13" t="s">
        <v>142</v>
      </c>
      <c r="C136" s="14" t="s">
        <v>13</v>
      </c>
      <c r="D136" s="14" t="s">
        <v>14</v>
      </c>
      <c r="E136" s="15">
        <v>710</v>
      </c>
      <c r="F136" s="16"/>
    </row>
    <row r="137" s="9" customFormat="1" ht="15.75">
      <c r="B137" s="10" t="s">
        <v>143</v>
      </c>
      <c r="C137" s="11"/>
      <c r="D137" s="11"/>
      <c r="E137" s="12"/>
      <c r="F137" s="16"/>
    </row>
    <row r="138" ht="30.75">
      <c r="B138" s="13" t="s">
        <v>144</v>
      </c>
      <c r="C138" s="14" t="s">
        <v>13</v>
      </c>
      <c r="D138" s="14" t="s">
        <v>14</v>
      </c>
      <c r="E138" s="15">
        <v>5560</v>
      </c>
      <c r="F138" s="16"/>
    </row>
    <row r="139" ht="30.75">
      <c r="B139" s="13" t="s">
        <v>145</v>
      </c>
      <c r="C139" s="14" t="s">
        <v>22</v>
      </c>
      <c r="D139" s="14" t="s">
        <v>14</v>
      </c>
      <c r="E139" s="15">
        <v>2540</v>
      </c>
      <c r="F139" s="16"/>
    </row>
    <row r="140" ht="30.75">
      <c r="B140" s="13" t="s">
        <v>146</v>
      </c>
      <c r="C140" s="14" t="s">
        <v>22</v>
      </c>
      <c r="D140" s="14" t="s">
        <v>14</v>
      </c>
      <c r="E140" s="15">
        <v>7250</v>
      </c>
      <c r="F140" s="16"/>
    </row>
    <row r="141" ht="30.75">
      <c r="B141" s="13" t="s">
        <v>147</v>
      </c>
      <c r="C141" s="14" t="s">
        <v>13</v>
      </c>
      <c r="D141" s="14" t="s">
        <v>14</v>
      </c>
      <c r="E141" s="15">
        <v>9920</v>
      </c>
      <c r="F141" s="16"/>
    </row>
    <row r="142" ht="30.75">
      <c r="B142" s="13" t="s">
        <v>148</v>
      </c>
      <c r="C142" s="14" t="s">
        <v>13</v>
      </c>
      <c r="D142" s="14" t="s">
        <v>14</v>
      </c>
      <c r="E142" s="15">
        <v>6710</v>
      </c>
      <c r="F142" s="16"/>
    </row>
    <row r="143" ht="30.75">
      <c r="B143" s="13" t="s">
        <v>149</v>
      </c>
      <c r="C143" s="14" t="s">
        <v>13</v>
      </c>
      <c r="D143" s="14" t="s">
        <v>14</v>
      </c>
      <c r="E143" s="15">
        <v>11380</v>
      </c>
      <c r="F143" s="16"/>
    </row>
    <row r="144" ht="30.75">
      <c r="B144" s="13" t="s">
        <v>150</v>
      </c>
      <c r="C144" s="14" t="s">
        <v>22</v>
      </c>
      <c r="D144" s="14" t="s">
        <v>14</v>
      </c>
      <c r="E144" s="15">
        <v>12660</v>
      </c>
      <c r="F144" s="16"/>
    </row>
    <row r="145" ht="30.75">
      <c r="B145" s="13" t="s">
        <v>151</v>
      </c>
      <c r="C145" s="14" t="s">
        <v>13</v>
      </c>
      <c r="D145" s="14" t="s">
        <v>14</v>
      </c>
      <c r="E145" s="15">
        <v>10000</v>
      </c>
      <c r="F145" s="16"/>
    </row>
    <row r="146" ht="30.75">
      <c r="B146" s="13" t="s">
        <v>152</v>
      </c>
      <c r="C146" s="14" t="s">
        <v>13</v>
      </c>
      <c r="D146" s="14" t="s">
        <v>14</v>
      </c>
      <c r="E146" s="15">
        <v>15350</v>
      </c>
      <c r="F146" s="16"/>
    </row>
    <row r="147" ht="30.75">
      <c r="B147" s="13" t="s">
        <v>153</v>
      </c>
      <c r="C147" s="14" t="s">
        <v>13</v>
      </c>
      <c r="D147" s="14" t="s">
        <v>14</v>
      </c>
      <c r="E147" s="15">
        <v>19510</v>
      </c>
      <c r="F147" s="16"/>
    </row>
    <row r="148" ht="15.75">
      <c r="B148" s="13" t="s">
        <v>154</v>
      </c>
      <c r="C148" s="14" t="s">
        <v>13</v>
      </c>
      <c r="D148" s="14" t="s">
        <v>14</v>
      </c>
      <c r="E148" s="15">
        <v>26740</v>
      </c>
      <c r="F148" s="16"/>
    </row>
    <row r="149" ht="30.75">
      <c r="B149" s="13" t="s">
        <v>155</v>
      </c>
      <c r="C149" s="14" t="s">
        <v>13</v>
      </c>
      <c r="D149" s="14" t="s">
        <v>14</v>
      </c>
      <c r="E149" s="15">
        <v>37980</v>
      </c>
      <c r="F149" s="16"/>
    </row>
    <row r="150" ht="30.75">
      <c r="B150" s="13" t="s">
        <v>156</v>
      </c>
      <c r="C150" s="14" t="s">
        <v>13</v>
      </c>
      <c r="D150" s="14" t="s">
        <v>14</v>
      </c>
      <c r="E150" s="15">
        <v>57010</v>
      </c>
      <c r="F150" s="16"/>
    </row>
    <row r="151" s="9" customFormat="1" ht="15.75">
      <c r="B151" s="10" t="s">
        <v>157</v>
      </c>
      <c r="C151" s="11"/>
      <c r="D151" s="11"/>
      <c r="E151" s="12"/>
      <c r="F151" s="16"/>
    </row>
    <row r="152" ht="30.75">
      <c r="B152" s="13" t="s">
        <v>158</v>
      </c>
      <c r="C152" s="14" t="s">
        <v>13</v>
      </c>
      <c r="D152" s="14" t="s">
        <v>14</v>
      </c>
      <c r="E152" s="15">
        <v>850</v>
      </c>
      <c r="F152" s="16"/>
    </row>
    <row r="153" ht="15.75">
      <c r="B153" s="13" t="s">
        <v>159</v>
      </c>
      <c r="C153" s="14" t="s">
        <v>22</v>
      </c>
      <c r="D153" s="14" t="s">
        <v>14</v>
      </c>
      <c r="E153" s="15">
        <v>970</v>
      </c>
      <c r="F153" s="16"/>
    </row>
    <row r="154" ht="15.75">
      <c r="B154" s="13" t="s">
        <v>160</v>
      </c>
      <c r="C154" s="14" t="s">
        <v>22</v>
      </c>
      <c r="D154" s="14" t="s">
        <v>14</v>
      </c>
      <c r="E154" s="15">
        <v>1130</v>
      </c>
      <c r="F154" s="16"/>
    </row>
    <row r="155" ht="15.75">
      <c r="B155" s="13" t="s">
        <v>161</v>
      </c>
      <c r="C155" s="14" t="s">
        <v>22</v>
      </c>
      <c r="D155" s="14" t="s">
        <v>14</v>
      </c>
      <c r="E155" s="15">
        <v>2460</v>
      </c>
      <c r="F155" s="16"/>
    </row>
    <row r="156" ht="15.75">
      <c r="B156" s="13" t="s">
        <v>162</v>
      </c>
      <c r="C156" s="14" t="s">
        <v>22</v>
      </c>
      <c r="D156" s="14" t="s">
        <v>14</v>
      </c>
      <c r="E156" s="15">
        <v>4620</v>
      </c>
      <c r="F156" s="16"/>
    </row>
    <row r="157" ht="30.75">
      <c r="B157" s="13" t="s">
        <v>163</v>
      </c>
      <c r="C157" s="14" t="s">
        <v>164</v>
      </c>
      <c r="D157" s="14" t="s">
        <v>14</v>
      </c>
      <c r="E157" s="15">
        <v>10590</v>
      </c>
      <c r="F157" s="16"/>
    </row>
    <row r="158" ht="15" customHeight="1">
      <c r="B158" s="13" t="s">
        <v>165</v>
      </c>
      <c r="C158" s="14" t="s">
        <v>22</v>
      </c>
      <c r="D158" s="14" t="s">
        <v>14</v>
      </c>
      <c r="E158" s="15">
        <v>630</v>
      </c>
      <c r="F158" s="16"/>
    </row>
    <row r="159" ht="34.5" customHeight="1">
      <c r="B159" s="13" t="s">
        <v>166</v>
      </c>
      <c r="C159" s="14" t="s">
        <v>13</v>
      </c>
      <c r="D159" s="14" t="s">
        <v>14</v>
      </c>
      <c r="E159" s="15">
        <v>1150</v>
      </c>
      <c r="F159" s="16"/>
    </row>
    <row r="160" ht="27.75" customHeight="1">
      <c r="B160" s="13" t="s">
        <v>167</v>
      </c>
      <c r="C160" s="14" t="s">
        <v>164</v>
      </c>
      <c r="D160" s="14" t="s">
        <v>14</v>
      </c>
      <c r="E160" s="15">
        <v>2570</v>
      </c>
      <c r="F160" s="16"/>
    </row>
    <row r="161" ht="31.5" customHeight="1">
      <c r="B161" s="13" t="s">
        <v>168</v>
      </c>
      <c r="C161" s="14" t="s">
        <v>164</v>
      </c>
      <c r="D161" s="14" t="s">
        <v>14</v>
      </c>
      <c r="E161" s="15">
        <v>5830</v>
      </c>
      <c r="F161" s="16"/>
    </row>
    <row r="162" ht="30.75">
      <c r="B162" s="13" t="s">
        <v>169</v>
      </c>
      <c r="C162" s="14" t="s">
        <v>164</v>
      </c>
      <c r="D162" s="14" t="s">
        <v>14</v>
      </c>
      <c r="E162" s="15">
        <v>5830</v>
      </c>
      <c r="F162" s="16"/>
    </row>
    <row r="163" ht="30.75">
      <c r="B163" s="13" t="s">
        <v>170</v>
      </c>
      <c r="C163" s="14" t="s">
        <v>73</v>
      </c>
      <c r="D163" s="14" t="s">
        <v>14</v>
      </c>
      <c r="E163" s="15">
        <v>6200</v>
      </c>
      <c r="F163" s="16"/>
    </row>
    <row r="164" s="9" customFormat="1" ht="15.75">
      <c r="B164" s="10" t="s">
        <v>171</v>
      </c>
      <c r="C164" s="11"/>
      <c r="D164" s="11"/>
      <c r="E164" s="12"/>
      <c r="F164" s="16"/>
    </row>
    <row r="165" ht="30.75">
      <c r="B165" s="13" t="s">
        <v>172</v>
      </c>
      <c r="C165" s="14" t="s">
        <v>13</v>
      </c>
      <c r="D165" s="14" t="s">
        <v>14</v>
      </c>
      <c r="E165" s="15">
        <v>110</v>
      </c>
      <c r="F165" s="16"/>
    </row>
    <row r="166" ht="30.75">
      <c r="B166" s="13" t="s">
        <v>173</v>
      </c>
      <c r="C166" s="14" t="s">
        <v>174</v>
      </c>
      <c r="D166" s="14" t="s">
        <v>14</v>
      </c>
      <c r="E166" s="15">
        <v>60</v>
      </c>
      <c r="F166" s="16"/>
    </row>
    <row r="167" ht="15.75">
      <c r="B167" s="13" t="s">
        <v>175</v>
      </c>
      <c r="C167" s="14" t="s">
        <v>176</v>
      </c>
      <c r="D167" s="14" t="s">
        <v>14</v>
      </c>
      <c r="E167" s="15">
        <v>1080</v>
      </c>
      <c r="F167" s="16"/>
    </row>
    <row r="168" ht="15.75">
      <c r="B168" s="13" t="s">
        <v>177</v>
      </c>
      <c r="C168" s="14" t="s">
        <v>176</v>
      </c>
      <c r="D168" s="14" t="s">
        <v>14</v>
      </c>
      <c r="E168" s="15">
        <v>1560</v>
      </c>
      <c r="F168" s="16"/>
    </row>
    <row r="169" ht="15.75">
      <c r="B169" s="13" t="s">
        <v>178</v>
      </c>
      <c r="C169" s="14" t="s">
        <v>176</v>
      </c>
      <c r="D169" s="14" t="s">
        <v>14</v>
      </c>
      <c r="E169" s="15">
        <v>1740</v>
      </c>
      <c r="F169" s="16"/>
    </row>
    <row r="170" ht="15.75">
      <c r="B170" s="13" t="s">
        <v>179</v>
      </c>
      <c r="C170" s="14" t="s">
        <v>176</v>
      </c>
      <c r="D170" s="14" t="s">
        <v>14</v>
      </c>
      <c r="E170" s="15">
        <v>4250</v>
      </c>
      <c r="F170" s="16"/>
    </row>
    <row r="171" ht="15.75">
      <c r="B171" s="13" t="s">
        <v>180</v>
      </c>
      <c r="C171" s="14" t="s">
        <v>181</v>
      </c>
      <c r="D171" s="14" t="s">
        <v>14</v>
      </c>
      <c r="E171" s="15">
        <v>80</v>
      </c>
      <c r="F171" s="16"/>
    </row>
    <row r="172" s="9" customFormat="1" ht="15.75">
      <c r="B172" s="10" t="s">
        <v>182</v>
      </c>
      <c r="C172" s="11"/>
      <c r="D172" s="11"/>
      <c r="E172" s="12"/>
      <c r="F172" s="16"/>
    </row>
    <row r="173" ht="15.75">
      <c r="B173" s="13" t="s">
        <v>183</v>
      </c>
      <c r="C173" s="14" t="s">
        <v>164</v>
      </c>
      <c r="D173" s="14" t="s">
        <v>184</v>
      </c>
      <c r="E173" s="15">
        <v>720</v>
      </c>
      <c r="F173" s="16"/>
    </row>
    <row r="174" ht="15.75">
      <c r="B174" s="13" t="s">
        <v>185</v>
      </c>
      <c r="C174" s="14" t="s">
        <v>73</v>
      </c>
      <c r="D174" s="14" t="s">
        <v>14</v>
      </c>
      <c r="E174" s="15">
        <v>1600</v>
      </c>
      <c r="F174" s="16"/>
    </row>
    <row r="175" ht="15.75">
      <c r="B175" s="13" t="s">
        <v>186</v>
      </c>
      <c r="C175" s="14" t="s">
        <v>13</v>
      </c>
      <c r="D175" s="14" t="s">
        <v>184</v>
      </c>
      <c r="E175" s="15">
        <v>130</v>
      </c>
      <c r="F175" s="16"/>
    </row>
    <row r="176" ht="15.75">
      <c r="B176" s="13" t="s">
        <v>187</v>
      </c>
      <c r="C176" s="14" t="s">
        <v>13</v>
      </c>
      <c r="D176" s="14" t="s">
        <v>184</v>
      </c>
      <c r="E176" s="15">
        <v>170</v>
      </c>
      <c r="F176" s="16"/>
    </row>
    <row r="177" ht="15.75">
      <c r="B177" s="13" t="s">
        <v>188</v>
      </c>
      <c r="C177" s="14" t="s">
        <v>13</v>
      </c>
      <c r="D177" s="14" t="s">
        <v>184</v>
      </c>
      <c r="E177" s="15">
        <v>350</v>
      </c>
      <c r="F177" s="16"/>
    </row>
    <row r="178" ht="30" customHeight="1">
      <c r="B178" s="13" t="s">
        <v>189</v>
      </c>
      <c r="C178" s="14" t="s">
        <v>164</v>
      </c>
      <c r="D178" s="14" t="s">
        <v>184</v>
      </c>
      <c r="E178" s="15">
        <v>890</v>
      </c>
      <c r="F178" s="16"/>
    </row>
    <row r="179" ht="15.75">
      <c r="B179" s="13" t="s">
        <v>190</v>
      </c>
      <c r="C179" s="14" t="s">
        <v>164</v>
      </c>
      <c r="D179" s="14" t="s">
        <v>14</v>
      </c>
      <c r="E179" s="15">
        <v>1510</v>
      </c>
      <c r="F179" s="16"/>
    </row>
    <row r="180" ht="15.75">
      <c r="B180" s="13" t="s">
        <v>191</v>
      </c>
      <c r="C180" s="14" t="s">
        <v>164</v>
      </c>
      <c r="D180" s="14" t="s">
        <v>14</v>
      </c>
      <c r="E180" s="15">
        <v>750</v>
      </c>
      <c r="F180" s="16"/>
    </row>
    <row r="181" ht="30" customHeight="1">
      <c r="B181" s="13" t="s">
        <v>192</v>
      </c>
      <c r="C181" s="14" t="s">
        <v>164</v>
      </c>
      <c r="D181" s="14" t="s">
        <v>14</v>
      </c>
      <c r="E181" s="15">
        <v>140</v>
      </c>
      <c r="F181" s="16"/>
    </row>
    <row r="182" ht="15.75">
      <c r="B182" s="13" t="s">
        <v>193</v>
      </c>
      <c r="C182" s="14" t="s">
        <v>164</v>
      </c>
      <c r="D182" s="19" t="s">
        <v>194</v>
      </c>
      <c r="E182" s="15">
        <v>1010</v>
      </c>
      <c r="F182" s="16"/>
    </row>
    <row r="183" ht="15.75">
      <c r="B183" s="13" t="s">
        <v>195</v>
      </c>
      <c r="C183" s="14" t="s">
        <v>22</v>
      </c>
      <c r="D183" s="19" t="s">
        <v>194</v>
      </c>
      <c r="E183" s="15">
        <v>690</v>
      </c>
      <c r="F183" s="16"/>
    </row>
    <row r="184" ht="15.75">
      <c r="B184" s="13" t="s">
        <v>196</v>
      </c>
      <c r="C184" s="14" t="s">
        <v>13</v>
      </c>
      <c r="D184" s="19" t="s">
        <v>194</v>
      </c>
      <c r="E184" s="15">
        <v>2410</v>
      </c>
      <c r="F184" s="16"/>
    </row>
    <row r="185" ht="30.75">
      <c r="B185" s="13" t="s">
        <v>197</v>
      </c>
      <c r="C185" s="14" t="s">
        <v>164</v>
      </c>
      <c r="D185" s="14" t="s">
        <v>14</v>
      </c>
      <c r="E185" s="15">
        <v>2410</v>
      </c>
      <c r="F185" s="16"/>
    </row>
    <row r="186" ht="15.75">
      <c r="B186" s="13" t="s">
        <v>198</v>
      </c>
      <c r="C186" s="14" t="s">
        <v>164</v>
      </c>
      <c r="D186" s="14" t="s">
        <v>14</v>
      </c>
      <c r="E186" s="15">
        <v>1020</v>
      </c>
      <c r="F186" s="16"/>
    </row>
    <row r="187" ht="15.75">
      <c r="B187" s="13" t="s">
        <v>199</v>
      </c>
      <c r="C187" s="14" t="s">
        <v>164</v>
      </c>
      <c r="D187" s="14" t="s">
        <v>14</v>
      </c>
      <c r="E187" s="15">
        <v>7110</v>
      </c>
      <c r="F187" s="16"/>
    </row>
    <row r="188" ht="15" customHeight="1">
      <c r="B188" s="13" t="s">
        <v>200</v>
      </c>
      <c r="C188" s="14" t="s">
        <v>164</v>
      </c>
      <c r="D188" s="14" t="s">
        <v>14</v>
      </c>
      <c r="E188" s="15">
        <v>1440</v>
      </c>
      <c r="F188" s="16"/>
    </row>
    <row r="189" ht="15.75">
      <c r="B189" s="13" t="s">
        <v>201</v>
      </c>
      <c r="C189" s="14" t="s">
        <v>164</v>
      </c>
      <c r="D189" s="14" t="s">
        <v>14</v>
      </c>
      <c r="E189" s="15">
        <v>3760</v>
      </c>
      <c r="F189" s="16"/>
    </row>
    <row r="190" ht="15.75">
      <c r="B190" s="13" t="s">
        <v>202</v>
      </c>
      <c r="C190" s="14" t="s">
        <v>164</v>
      </c>
      <c r="D190" s="14" t="s">
        <v>14</v>
      </c>
      <c r="E190" s="15">
        <v>2020</v>
      </c>
      <c r="F190" s="16"/>
    </row>
    <row r="191" ht="15.75">
      <c r="B191" s="13" t="s">
        <v>203</v>
      </c>
      <c r="C191" s="14" t="s">
        <v>13</v>
      </c>
      <c r="D191" s="14" t="s">
        <v>14</v>
      </c>
      <c r="E191" s="15">
        <v>310</v>
      </c>
      <c r="F191" s="16"/>
    </row>
    <row r="192" ht="15.75">
      <c r="B192" s="13" t="s">
        <v>204</v>
      </c>
      <c r="C192" s="14" t="s">
        <v>13</v>
      </c>
      <c r="D192" s="14" t="s">
        <v>14</v>
      </c>
      <c r="E192" s="15">
        <v>520</v>
      </c>
      <c r="F192" s="16"/>
    </row>
    <row r="193" ht="15.75">
      <c r="B193" s="13" t="s">
        <v>205</v>
      </c>
      <c r="C193" s="14" t="s">
        <v>13</v>
      </c>
      <c r="D193" s="14" t="s">
        <v>14</v>
      </c>
      <c r="E193" s="15">
        <v>720</v>
      </c>
      <c r="F193" s="16"/>
    </row>
    <row r="194" ht="15.75">
      <c r="B194" s="13" t="s">
        <v>206</v>
      </c>
      <c r="C194" s="14" t="s">
        <v>13</v>
      </c>
      <c r="D194" s="14" t="s">
        <v>14</v>
      </c>
      <c r="E194" s="15">
        <v>10</v>
      </c>
      <c r="F194" s="16"/>
    </row>
    <row r="195" ht="15.75">
      <c r="B195" s="13" t="s">
        <v>207</v>
      </c>
      <c r="C195" s="14" t="s">
        <v>164</v>
      </c>
      <c r="D195" s="14" t="s">
        <v>14</v>
      </c>
      <c r="E195" s="15">
        <v>10</v>
      </c>
      <c r="F195" s="16"/>
    </row>
    <row r="196" ht="15.75">
      <c r="B196" s="13" t="s">
        <v>208</v>
      </c>
      <c r="C196" s="14" t="s">
        <v>164</v>
      </c>
      <c r="D196" s="14" t="s">
        <v>14</v>
      </c>
      <c r="E196" s="15">
        <v>20</v>
      </c>
      <c r="F196" s="16"/>
    </row>
    <row r="197" ht="15.75">
      <c r="B197" s="13" t="s">
        <v>209</v>
      </c>
      <c r="C197" s="14" t="s">
        <v>164</v>
      </c>
      <c r="D197" s="14" t="s">
        <v>14</v>
      </c>
      <c r="E197" s="15">
        <v>30</v>
      </c>
      <c r="F197" s="16"/>
    </row>
    <row r="198" ht="15.75">
      <c r="B198" s="13" t="s">
        <v>210</v>
      </c>
      <c r="C198" s="14" t="s">
        <v>164</v>
      </c>
      <c r="D198" s="14" t="s">
        <v>14</v>
      </c>
      <c r="E198" s="15">
        <v>60</v>
      </c>
      <c r="F198" s="16"/>
    </row>
    <row r="199" ht="15.75">
      <c r="B199" s="13" t="s">
        <v>211</v>
      </c>
      <c r="C199" s="14" t="s">
        <v>164</v>
      </c>
      <c r="D199" s="14" t="s">
        <v>14</v>
      </c>
      <c r="E199" s="15">
        <v>20</v>
      </c>
      <c r="F199" s="16"/>
    </row>
    <row r="200" ht="15.75">
      <c r="B200" s="13" t="s">
        <v>212</v>
      </c>
      <c r="C200" s="14" t="s">
        <v>164</v>
      </c>
      <c r="D200" s="14" t="s">
        <v>14</v>
      </c>
      <c r="E200" s="15">
        <v>30</v>
      </c>
      <c r="F200" s="16"/>
    </row>
    <row r="201" ht="15.75">
      <c r="B201" s="13" t="s">
        <v>213</v>
      </c>
      <c r="C201" s="14" t="s">
        <v>164</v>
      </c>
      <c r="D201" s="14" t="s">
        <v>14</v>
      </c>
      <c r="E201" s="15">
        <v>50</v>
      </c>
      <c r="F201" s="16"/>
    </row>
    <row r="202" ht="15.75">
      <c r="B202" s="13" t="s">
        <v>214</v>
      </c>
      <c r="C202" s="14" t="s">
        <v>164</v>
      </c>
      <c r="D202" s="14" t="s">
        <v>14</v>
      </c>
      <c r="E202" s="15">
        <v>60</v>
      </c>
      <c r="F202" s="16"/>
    </row>
    <row r="203" ht="28.5">
      <c r="B203" s="13" t="s">
        <v>215</v>
      </c>
      <c r="C203" s="14" t="s">
        <v>13</v>
      </c>
      <c r="D203" s="14" t="s">
        <v>184</v>
      </c>
      <c r="E203" s="15">
        <v>30</v>
      </c>
      <c r="F203" s="16"/>
    </row>
    <row r="204" ht="15.75">
      <c r="B204" s="13" t="s">
        <v>216</v>
      </c>
      <c r="C204" s="14" t="s">
        <v>13</v>
      </c>
      <c r="D204" s="14" t="s">
        <v>184</v>
      </c>
      <c r="E204" s="15">
        <v>20</v>
      </c>
      <c r="F204" s="16"/>
    </row>
    <row r="205" ht="15.75">
      <c r="B205" s="13" t="s">
        <v>217</v>
      </c>
      <c r="C205" s="14" t="s">
        <v>218</v>
      </c>
      <c r="D205" s="14" t="s">
        <v>184</v>
      </c>
      <c r="E205" s="15">
        <v>60</v>
      </c>
      <c r="F205" s="16"/>
    </row>
    <row r="206" ht="15.75">
      <c r="B206" s="13" t="s">
        <v>219</v>
      </c>
      <c r="C206" s="14" t="s">
        <v>164</v>
      </c>
      <c r="D206" s="14" t="s">
        <v>184</v>
      </c>
      <c r="E206" s="15">
        <v>120</v>
      </c>
      <c r="F206" s="16"/>
    </row>
    <row r="207" ht="15.75">
      <c r="B207" s="13" t="s">
        <v>220</v>
      </c>
      <c r="C207" s="14" t="s">
        <v>164</v>
      </c>
      <c r="D207" s="14" t="s">
        <v>184</v>
      </c>
      <c r="E207" s="15">
        <v>30</v>
      </c>
      <c r="F207" s="16"/>
    </row>
    <row r="208" ht="15.75">
      <c r="B208" s="13" t="s">
        <v>221</v>
      </c>
      <c r="C208" s="14" t="s">
        <v>164</v>
      </c>
      <c r="D208" s="14" t="s">
        <v>184</v>
      </c>
      <c r="E208" s="15">
        <v>40</v>
      </c>
      <c r="F208" s="16"/>
    </row>
    <row r="209" ht="15.75">
      <c r="B209" s="13" t="s">
        <v>222</v>
      </c>
      <c r="C209" s="14" t="s">
        <v>164</v>
      </c>
      <c r="D209" s="14" t="s">
        <v>184</v>
      </c>
      <c r="E209" s="15">
        <v>50</v>
      </c>
      <c r="F209" s="16"/>
    </row>
    <row r="210" ht="15.75">
      <c r="B210" s="13" t="s">
        <v>223</v>
      </c>
      <c r="C210" s="14" t="s">
        <v>164</v>
      </c>
      <c r="D210" s="14" t="s">
        <v>184</v>
      </c>
      <c r="E210" s="15">
        <v>70</v>
      </c>
      <c r="F210" s="16"/>
    </row>
    <row r="211" ht="15.75">
      <c r="B211" s="13" t="s">
        <v>224</v>
      </c>
      <c r="C211" s="14" t="s">
        <v>164</v>
      </c>
      <c r="D211" s="14" t="s">
        <v>184</v>
      </c>
      <c r="E211" s="15">
        <v>140</v>
      </c>
      <c r="F211" s="16"/>
    </row>
    <row r="212" ht="15.75">
      <c r="B212" s="13" t="s">
        <v>225</v>
      </c>
      <c r="C212" s="14" t="s">
        <v>164</v>
      </c>
      <c r="D212" s="14" t="s">
        <v>184</v>
      </c>
      <c r="E212" s="15">
        <v>190</v>
      </c>
      <c r="F212" s="16"/>
    </row>
    <row r="213" ht="15.75">
      <c r="B213" s="13" t="s">
        <v>226</v>
      </c>
      <c r="C213" s="14" t="s">
        <v>164</v>
      </c>
      <c r="D213" s="14" t="s">
        <v>184</v>
      </c>
      <c r="E213" s="15">
        <v>290</v>
      </c>
      <c r="F213" s="16"/>
    </row>
    <row r="214" ht="15.75">
      <c r="B214" s="13" t="s">
        <v>227</v>
      </c>
      <c r="C214" s="14" t="s">
        <v>228</v>
      </c>
      <c r="D214" s="14" t="s">
        <v>184</v>
      </c>
      <c r="E214" s="15">
        <v>170</v>
      </c>
      <c r="F214" s="16"/>
    </row>
    <row r="215" ht="15.75">
      <c r="B215" s="13" t="s">
        <v>229</v>
      </c>
      <c r="C215" s="14" t="s">
        <v>228</v>
      </c>
      <c r="D215" s="14" t="s">
        <v>184</v>
      </c>
      <c r="E215" s="15">
        <v>270</v>
      </c>
      <c r="F215" s="16"/>
    </row>
    <row r="216" ht="15.75">
      <c r="B216" s="13" t="s">
        <v>230</v>
      </c>
      <c r="C216" s="14" t="s">
        <v>228</v>
      </c>
      <c r="D216" s="14" t="s">
        <v>184</v>
      </c>
      <c r="E216" s="15">
        <v>430</v>
      </c>
      <c r="F216" s="16"/>
    </row>
    <row r="217" ht="15.75">
      <c r="B217" s="13" t="s">
        <v>231</v>
      </c>
      <c r="C217" s="14" t="s">
        <v>13</v>
      </c>
      <c r="D217" s="14" t="s">
        <v>14</v>
      </c>
      <c r="E217" s="15">
        <v>80</v>
      </c>
      <c r="F217" s="16"/>
    </row>
    <row r="218" ht="15.75">
      <c r="B218" s="13" t="s">
        <v>232</v>
      </c>
      <c r="C218" s="14" t="s">
        <v>13</v>
      </c>
      <c r="D218" s="14" t="s">
        <v>14</v>
      </c>
      <c r="E218" s="15">
        <v>50</v>
      </c>
      <c r="F218" s="16"/>
    </row>
    <row r="219" ht="15.75">
      <c r="B219" s="13" t="s">
        <v>233</v>
      </c>
      <c r="C219" s="14" t="s">
        <v>13</v>
      </c>
      <c r="D219" s="14" t="s">
        <v>14</v>
      </c>
      <c r="E219" s="15">
        <v>170</v>
      </c>
      <c r="F219" s="16"/>
    </row>
    <row r="220" ht="15.75">
      <c r="B220" s="13" t="s">
        <v>234</v>
      </c>
      <c r="C220" s="14" t="s">
        <v>13</v>
      </c>
      <c r="D220" s="14" t="s">
        <v>14</v>
      </c>
      <c r="E220" s="15">
        <v>30</v>
      </c>
      <c r="F220" s="16"/>
    </row>
    <row r="221" ht="15.75">
      <c r="B221" s="13" t="s">
        <v>235</v>
      </c>
      <c r="C221" s="14" t="s">
        <v>236</v>
      </c>
      <c r="D221" s="14" t="s">
        <v>14</v>
      </c>
      <c r="E221" s="15">
        <v>190</v>
      </c>
      <c r="F221" s="16"/>
    </row>
    <row r="222" ht="15.75">
      <c r="B222" s="13" t="s">
        <v>237</v>
      </c>
      <c r="C222" s="14" t="s">
        <v>236</v>
      </c>
      <c r="D222" s="14" t="s">
        <v>14</v>
      </c>
      <c r="E222" s="15">
        <v>230</v>
      </c>
      <c r="F222" s="16"/>
    </row>
    <row r="223" ht="15.75">
      <c r="B223" s="13" t="s">
        <v>238</v>
      </c>
      <c r="C223" s="14" t="s">
        <v>13</v>
      </c>
      <c r="D223" s="14" t="s">
        <v>14</v>
      </c>
      <c r="E223" s="15">
        <v>280</v>
      </c>
      <c r="F223" s="16"/>
    </row>
    <row r="224" ht="15.75">
      <c r="B224" s="20" t="s">
        <v>239</v>
      </c>
      <c r="C224" s="21"/>
      <c r="D224" s="21"/>
      <c r="E224" s="22">
        <v>0</v>
      </c>
      <c r="F224" s="16"/>
    </row>
    <row r="225" ht="15.75">
      <c r="B225" s="13" t="s">
        <v>240</v>
      </c>
      <c r="C225" s="14" t="s">
        <v>241</v>
      </c>
      <c r="D225" s="14" t="s">
        <v>14</v>
      </c>
      <c r="E225" s="15">
        <v>470</v>
      </c>
      <c r="F225" s="16"/>
    </row>
    <row r="226" ht="15.75">
      <c r="B226" s="13" t="s">
        <v>242</v>
      </c>
      <c r="C226" s="14" t="s">
        <v>13</v>
      </c>
      <c r="D226" s="14" t="s">
        <v>14</v>
      </c>
      <c r="E226" s="15">
        <v>160</v>
      </c>
      <c r="F226" s="16"/>
    </row>
    <row r="227" ht="15.75">
      <c r="B227" s="13" t="s">
        <v>243</v>
      </c>
      <c r="C227" s="14" t="s">
        <v>22</v>
      </c>
      <c r="D227" s="14" t="s">
        <v>14</v>
      </c>
      <c r="E227" s="15">
        <v>600</v>
      </c>
      <c r="F227" s="16"/>
    </row>
    <row r="228" ht="30.75">
      <c r="B228" s="13" t="s">
        <v>244</v>
      </c>
      <c r="C228" s="14" t="s">
        <v>13</v>
      </c>
      <c r="D228" s="14" t="s">
        <v>14</v>
      </c>
      <c r="E228" s="15">
        <v>1050</v>
      </c>
      <c r="F228" s="16"/>
    </row>
    <row r="229" ht="30.75">
      <c r="B229" s="13" t="s">
        <v>245</v>
      </c>
      <c r="C229" s="14" t="s">
        <v>13</v>
      </c>
      <c r="D229" s="14" t="s">
        <v>14</v>
      </c>
      <c r="E229" s="15">
        <v>1720</v>
      </c>
      <c r="F229" s="16"/>
    </row>
    <row r="230" ht="15.75">
      <c r="B230" s="13" t="s">
        <v>246</v>
      </c>
      <c r="C230" s="14" t="s">
        <v>22</v>
      </c>
      <c r="D230" s="14" t="s">
        <v>14</v>
      </c>
      <c r="E230" s="15">
        <v>680</v>
      </c>
      <c r="F230" s="16"/>
    </row>
    <row r="231" ht="15.75">
      <c r="B231" s="13" t="s">
        <v>247</v>
      </c>
      <c r="C231" s="14" t="s">
        <v>13</v>
      </c>
      <c r="D231" s="14" t="s">
        <v>14</v>
      </c>
      <c r="E231" s="15">
        <v>2070</v>
      </c>
      <c r="F231" s="16"/>
    </row>
    <row r="232" ht="30.75">
      <c r="B232" s="13" t="s">
        <v>248</v>
      </c>
      <c r="C232" s="14" t="s">
        <v>13</v>
      </c>
      <c r="D232" s="14" t="s">
        <v>14</v>
      </c>
      <c r="E232" s="15">
        <v>4980</v>
      </c>
      <c r="F232" s="16"/>
    </row>
    <row r="233" ht="15.75">
      <c r="B233" s="13" t="s">
        <v>249</v>
      </c>
      <c r="C233" s="14" t="s">
        <v>13</v>
      </c>
      <c r="D233" s="14" t="s">
        <v>14</v>
      </c>
      <c r="E233" s="15">
        <v>410</v>
      </c>
      <c r="F233" s="16"/>
    </row>
    <row r="234" ht="15.75">
      <c r="B234" s="13" t="s">
        <v>250</v>
      </c>
      <c r="C234" s="14" t="s">
        <v>13</v>
      </c>
      <c r="D234" s="14" t="s">
        <v>14</v>
      </c>
      <c r="E234" s="15">
        <v>770</v>
      </c>
      <c r="F234" s="16"/>
    </row>
    <row r="235" ht="15.75">
      <c r="B235" s="13" t="s">
        <v>251</v>
      </c>
      <c r="C235" s="14" t="s">
        <v>13</v>
      </c>
      <c r="D235" s="14" t="s">
        <v>14</v>
      </c>
      <c r="E235" s="15">
        <v>950</v>
      </c>
      <c r="F235" s="16"/>
    </row>
    <row r="236" ht="15.75">
      <c r="B236" s="13" t="s">
        <v>252</v>
      </c>
      <c r="C236" s="14" t="s">
        <v>13</v>
      </c>
      <c r="D236" s="14" t="s">
        <v>14</v>
      </c>
      <c r="E236" s="15">
        <v>2310</v>
      </c>
      <c r="F236" s="16"/>
    </row>
    <row r="237" ht="15.75">
      <c r="B237" s="13" t="s">
        <v>253</v>
      </c>
      <c r="C237" s="14" t="s">
        <v>13</v>
      </c>
      <c r="D237" s="14" t="s">
        <v>14</v>
      </c>
      <c r="E237" s="15">
        <v>2380</v>
      </c>
      <c r="F237" s="16"/>
    </row>
    <row r="238" ht="15.75">
      <c r="B238" s="13" t="s">
        <v>254</v>
      </c>
      <c r="C238" s="14" t="s">
        <v>13</v>
      </c>
      <c r="D238" s="14" t="s">
        <v>14</v>
      </c>
      <c r="E238" s="15">
        <v>20</v>
      </c>
      <c r="F238" s="16"/>
    </row>
    <row r="239" ht="15.75" hidden="1">
      <c r="B239" s="13" t="s">
        <v>255</v>
      </c>
      <c r="C239" s="14" t="s">
        <v>13</v>
      </c>
      <c r="D239" s="14" t="s">
        <v>14</v>
      </c>
      <c r="E239" s="15">
        <v>120</v>
      </c>
      <c r="F239" s="16"/>
    </row>
    <row r="240" ht="15.75" hidden="1">
      <c r="B240" s="13" t="s">
        <v>256</v>
      </c>
      <c r="C240" s="14" t="s">
        <v>13</v>
      </c>
      <c r="D240" s="14" t="s">
        <v>14</v>
      </c>
      <c r="E240" s="15">
        <v>300</v>
      </c>
      <c r="F240" s="16"/>
    </row>
    <row r="241" ht="15.75" hidden="1">
      <c r="B241" s="13" t="s">
        <v>257</v>
      </c>
      <c r="C241" s="14" t="s">
        <v>258</v>
      </c>
      <c r="D241" s="14" t="s">
        <v>14</v>
      </c>
      <c r="E241" s="15">
        <v>20</v>
      </c>
      <c r="F241" s="16"/>
    </row>
    <row r="242" ht="15.75" hidden="1">
      <c r="B242" s="13" t="s">
        <v>259</v>
      </c>
      <c r="C242" s="14" t="s">
        <v>164</v>
      </c>
      <c r="D242" s="14" t="s">
        <v>14</v>
      </c>
      <c r="E242" s="15">
        <v>30</v>
      </c>
      <c r="F242" s="16"/>
    </row>
    <row r="243" ht="15.75" hidden="1">
      <c r="B243" s="13" t="s">
        <v>260</v>
      </c>
      <c r="C243" s="14" t="s">
        <v>164</v>
      </c>
      <c r="D243" s="14" t="s">
        <v>14</v>
      </c>
      <c r="E243" s="15">
        <v>40</v>
      </c>
      <c r="F243" s="16"/>
    </row>
    <row r="244" ht="15.75" hidden="1">
      <c r="B244" s="13" t="s">
        <v>261</v>
      </c>
      <c r="C244" s="14" t="s">
        <v>258</v>
      </c>
      <c r="D244" s="14" t="s">
        <v>14</v>
      </c>
      <c r="E244" s="15">
        <v>60</v>
      </c>
      <c r="F244" s="16"/>
    </row>
    <row r="245" ht="15.75" hidden="1">
      <c r="B245" s="13" t="s">
        <v>262</v>
      </c>
      <c r="C245" s="14" t="s">
        <v>228</v>
      </c>
      <c r="D245" s="14" t="s">
        <v>14</v>
      </c>
      <c r="E245" s="15">
        <v>120</v>
      </c>
      <c r="F245" s="16"/>
    </row>
    <row r="246" ht="15.75" hidden="1">
      <c r="B246" s="13" t="s">
        <v>263</v>
      </c>
      <c r="C246" s="14" t="s">
        <v>164</v>
      </c>
      <c r="D246" s="14" t="s">
        <v>14</v>
      </c>
      <c r="E246" s="15">
        <v>130</v>
      </c>
      <c r="F246" s="16"/>
    </row>
    <row r="247" ht="15.75" hidden="1">
      <c r="B247" s="13" t="s">
        <v>264</v>
      </c>
      <c r="C247" s="14" t="s">
        <v>164</v>
      </c>
      <c r="D247" s="14" t="s">
        <v>14</v>
      </c>
      <c r="E247" s="15">
        <v>180</v>
      </c>
      <c r="F247" s="16"/>
    </row>
    <row r="248" ht="15.75" hidden="1">
      <c r="B248" s="13" t="s">
        <v>265</v>
      </c>
      <c r="C248" s="14" t="s">
        <v>228</v>
      </c>
      <c r="D248" s="14" t="s">
        <v>14</v>
      </c>
      <c r="E248" s="15">
        <v>290</v>
      </c>
      <c r="F248" s="16"/>
    </row>
    <row r="249" ht="15.75" hidden="1">
      <c r="B249" s="13" t="s">
        <v>266</v>
      </c>
      <c r="C249" s="14" t="s">
        <v>228</v>
      </c>
      <c r="D249" s="14" t="s">
        <v>14</v>
      </c>
      <c r="E249" s="15">
        <v>560</v>
      </c>
      <c r="F249" s="16"/>
    </row>
    <row r="250" ht="15.75" hidden="1">
      <c r="B250" s="13" t="s">
        <v>267</v>
      </c>
      <c r="C250" s="14" t="s">
        <v>164</v>
      </c>
      <c r="D250" s="14" t="s">
        <v>14</v>
      </c>
      <c r="E250" s="15">
        <v>520</v>
      </c>
      <c r="F250" s="16"/>
    </row>
    <row r="251" ht="15.75" hidden="1">
      <c r="B251" s="13" t="s">
        <v>268</v>
      </c>
      <c r="C251" s="14" t="s">
        <v>164</v>
      </c>
      <c r="D251" s="14" t="s">
        <v>14</v>
      </c>
      <c r="E251" s="15">
        <v>590</v>
      </c>
      <c r="F251" s="16"/>
    </row>
    <row r="252" ht="15.75" hidden="1">
      <c r="B252" s="13" t="s">
        <v>269</v>
      </c>
      <c r="C252" s="14" t="s">
        <v>164</v>
      </c>
      <c r="D252" s="14" t="s">
        <v>14</v>
      </c>
      <c r="E252" s="15">
        <v>980</v>
      </c>
      <c r="F252" s="16"/>
    </row>
    <row r="253" ht="15.75" hidden="1">
      <c r="B253" s="13" t="s">
        <v>270</v>
      </c>
      <c r="C253" s="14" t="s">
        <v>228</v>
      </c>
      <c r="D253" s="14" t="s">
        <v>14</v>
      </c>
      <c r="E253" s="15">
        <v>550</v>
      </c>
      <c r="F253" s="16"/>
    </row>
    <row r="254" ht="15.75" hidden="1">
      <c r="B254" s="13" t="s">
        <v>271</v>
      </c>
      <c r="C254" s="14" t="s">
        <v>228</v>
      </c>
      <c r="D254" s="14" t="s">
        <v>14</v>
      </c>
      <c r="E254" s="15">
        <v>900</v>
      </c>
      <c r="F254" s="16"/>
    </row>
    <row r="255" ht="15.75" hidden="1">
      <c r="B255" s="13" t="s">
        <v>272</v>
      </c>
      <c r="C255" s="14" t="s">
        <v>228</v>
      </c>
      <c r="D255" s="14" t="s">
        <v>14</v>
      </c>
      <c r="E255" s="15">
        <v>40</v>
      </c>
      <c r="F255" s="16"/>
    </row>
    <row r="256" ht="15.75" hidden="1">
      <c r="B256" s="13" t="s">
        <v>273</v>
      </c>
      <c r="C256" s="14" t="s">
        <v>228</v>
      </c>
      <c r="D256" s="14" t="s">
        <v>14</v>
      </c>
      <c r="E256" s="15">
        <v>50</v>
      </c>
      <c r="F256" s="16"/>
    </row>
    <row r="257" ht="15.75" hidden="1">
      <c r="B257" s="13" t="s">
        <v>274</v>
      </c>
      <c r="C257" s="14" t="s">
        <v>228</v>
      </c>
      <c r="D257" s="14" t="s">
        <v>14</v>
      </c>
      <c r="E257" s="15">
        <v>80</v>
      </c>
      <c r="F257" s="16"/>
    </row>
    <row r="258" ht="15.75" hidden="1">
      <c r="B258" s="13" t="s">
        <v>275</v>
      </c>
      <c r="C258" s="14" t="s">
        <v>228</v>
      </c>
      <c r="D258" s="14" t="s">
        <v>14</v>
      </c>
      <c r="E258" s="15">
        <v>130</v>
      </c>
      <c r="F258" s="16"/>
    </row>
    <row r="259" ht="15.75">
      <c r="B259" s="13" t="s">
        <v>276</v>
      </c>
      <c r="C259" s="14" t="s">
        <v>228</v>
      </c>
      <c r="D259" s="14" t="s">
        <v>14</v>
      </c>
      <c r="E259" s="15">
        <v>200</v>
      </c>
      <c r="F259" s="16"/>
    </row>
    <row r="260" ht="15.75" hidden="1">
      <c r="B260" s="13" t="s">
        <v>277</v>
      </c>
      <c r="C260" s="14" t="s">
        <v>228</v>
      </c>
      <c r="D260" s="14" t="s">
        <v>14</v>
      </c>
      <c r="E260" s="15">
        <v>320</v>
      </c>
      <c r="F260" s="16"/>
    </row>
    <row r="261" ht="15.75" hidden="1">
      <c r="B261" s="13" t="s">
        <v>278</v>
      </c>
      <c r="C261" s="14" t="s">
        <v>228</v>
      </c>
      <c r="D261" s="14" t="s">
        <v>14</v>
      </c>
      <c r="E261" s="15">
        <v>450</v>
      </c>
      <c r="F261" s="16"/>
    </row>
    <row r="262" ht="15.75" hidden="1">
      <c r="B262" s="13" t="s">
        <v>279</v>
      </c>
      <c r="C262" s="14" t="s">
        <v>280</v>
      </c>
      <c r="D262" s="14" t="s">
        <v>14</v>
      </c>
      <c r="E262" s="15">
        <v>290</v>
      </c>
      <c r="F262" s="16"/>
    </row>
    <row r="263" ht="15.75" hidden="1">
      <c r="B263" s="13" t="s">
        <v>281</v>
      </c>
      <c r="C263" s="14" t="s">
        <v>280</v>
      </c>
      <c r="D263" s="14" t="s">
        <v>14</v>
      </c>
      <c r="E263" s="15">
        <v>280</v>
      </c>
      <c r="F263" s="16"/>
    </row>
    <row r="264" ht="15.75" hidden="1">
      <c r="B264" s="13" t="s">
        <v>282</v>
      </c>
      <c r="C264" s="14" t="s">
        <v>283</v>
      </c>
      <c r="D264" s="14" t="s">
        <v>184</v>
      </c>
      <c r="E264" s="15">
        <v>1880</v>
      </c>
      <c r="F264" s="16"/>
    </row>
    <row r="265" ht="15.75" hidden="1">
      <c r="B265" s="13" t="s">
        <v>284</v>
      </c>
      <c r="C265" s="14" t="s">
        <v>283</v>
      </c>
      <c r="D265" s="14" t="s">
        <v>184</v>
      </c>
      <c r="E265" s="15">
        <v>3330</v>
      </c>
      <c r="F265" s="16"/>
    </row>
    <row r="266" ht="15.75" hidden="1">
      <c r="B266" s="13" t="s">
        <v>285</v>
      </c>
      <c r="C266" s="14" t="s">
        <v>283</v>
      </c>
      <c r="D266" s="14" t="s">
        <v>184</v>
      </c>
      <c r="E266" s="15">
        <v>3150</v>
      </c>
      <c r="F266" s="16"/>
    </row>
    <row r="267" ht="15.75" hidden="1">
      <c r="B267" s="13" t="s">
        <v>286</v>
      </c>
      <c r="C267" s="14" t="s">
        <v>283</v>
      </c>
      <c r="D267" s="14" t="s">
        <v>184</v>
      </c>
      <c r="E267" s="15">
        <v>5240</v>
      </c>
      <c r="F267" s="16"/>
    </row>
    <row r="268" ht="15.75" hidden="1">
      <c r="B268" s="13" t="s">
        <v>287</v>
      </c>
      <c r="C268" s="14" t="s">
        <v>283</v>
      </c>
      <c r="D268" s="14" t="s">
        <v>184</v>
      </c>
      <c r="E268" s="15">
        <v>7480</v>
      </c>
      <c r="F268" s="16"/>
    </row>
    <row r="269" ht="15.75" hidden="1">
      <c r="B269" s="13" t="s">
        <v>288</v>
      </c>
      <c r="C269" s="14" t="s">
        <v>13</v>
      </c>
      <c r="D269" s="14" t="s">
        <v>14</v>
      </c>
      <c r="E269" s="15">
        <v>2550</v>
      </c>
      <c r="F269" s="16"/>
    </row>
    <row r="270" ht="15.75" hidden="1">
      <c r="B270" s="13" t="s">
        <v>289</v>
      </c>
      <c r="C270" s="14" t="s">
        <v>13</v>
      </c>
      <c r="D270" s="14" t="s">
        <v>14</v>
      </c>
      <c r="E270" s="15">
        <v>3220</v>
      </c>
      <c r="F270" s="16"/>
    </row>
    <row r="271" ht="15.75" hidden="1">
      <c r="B271" s="13" t="s">
        <v>290</v>
      </c>
      <c r="C271" s="14" t="s">
        <v>13</v>
      </c>
      <c r="D271" s="14" t="s">
        <v>14</v>
      </c>
      <c r="E271" s="15">
        <v>13350</v>
      </c>
      <c r="F271" s="16"/>
    </row>
    <row r="272" ht="15.75" hidden="1">
      <c r="B272" s="20" t="s">
        <v>291</v>
      </c>
      <c r="C272" s="21"/>
      <c r="D272" s="21"/>
      <c r="E272" s="22">
        <v>0</v>
      </c>
      <c r="F272" s="16"/>
    </row>
    <row r="273" ht="15.75" hidden="1">
      <c r="B273" s="13" t="s">
        <v>292</v>
      </c>
      <c r="C273" s="14" t="s">
        <v>293</v>
      </c>
      <c r="D273" s="14" t="s">
        <v>14</v>
      </c>
      <c r="E273" s="15">
        <v>720</v>
      </c>
      <c r="F273" s="16"/>
    </row>
    <row r="274" ht="15.75">
      <c r="B274" s="13" t="s">
        <v>294</v>
      </c>
      <c r="C274" s="14" t="s">
        <v>13</v>
      </c>
      <c r="D274" s="14" t="s">
        <v>14</v>
      </c>
      <c r="E274" s="15">
        <v>690</v>
      </c>
      <c r="F274" s="16"/>
    </row>
    <row r="275" ht="15.75">
      <c r="B275" s="13" t="s">
        <v>295</v>
      </c>
      <c r="C275" s="14" t="s">
        <v>293</v>
      </c>
      <c r="D275" s="14" t="s">
        <v>14</v>
      </c>
      <c r="E275" s="15">
        <v>430</v>
      </c>
      <c r="F275" s="16"/>
    </row>
    <row r="276" ht="15.75">
      <c r="B276" s="13" t="s">
        <v>296</v>
      </c>
      <c r="C276" s="14" t="s">
        <v>228</v>
      </c>
      <c r="D276" s="14" t="s">
        <v>14</v>
      </c>
      <c r="E276" s="15">
        <v>260</v>
      </c>
      <c r="F276" s="16"/>
    </row>
    <row r="277" ht="15.75">
      <c r="B277" s="13" t="s">
        <v>297</v>
      </c>
      <c r="C277" s="14" t="s">
        <v>228</v>
      </c>
      <c r="D277" s="14" t="s">
        <v>14</v>
      </c>
      <c r="E277" s="15">
        <v>460</v>
      </c>
      <c r="F277" s="16"/>
    </row>
    <row r="278" ht="15.75">
      <c r="B278" s="13" t="s">
        <v>298</v>
      </c>
      <c r="C278" s="14" t="s">
        <v>228</v>
      </c>
      <c r="D278" s="14" t="s">
        <v>14</v>
      </c>
      <c r="E278" s="15">
        <v>260</v>
      </c>
      <c r="F278" s="16"/>
    </row>
    <row r="279" ht="15.75">
      <c r="B279" s="13" t="s">
        <v>299</v>
      </c>
      <c r="C279" s="14" t="s">
        <v>293</v>
      </c>
      <c r="D279" s="14" t="s">
        <v>14</v>
      </c>
      <c r="E279" s="15">
        <v>470</v>
      </c>
      <c r="F279" s="16"/>
    </row>
    <row r="280" ht="15.75">
      <c r="B280" s="13" t="s">
        <v>300</v>
      </c>
      <c r="C280" s="14" t="s">
        <v>293</v>
      </c>
      <c r="D280" s="14" t="s">
        <v>14</v>
      </c>
      <c r="E280" s="15">
        <v>470</v>
      </c>
      <c r="F280" s="16"/>
    </row>
    <row r="281" ht="15.75">
      <c r="B281" s="13" t="s">
        <v>301</v>
      </c>
      <c r="C281" s="14" t="s">
        <v>280</v>
      </c>
      <c r="D281" s="14" t="s">
        <v>14</v>
      </c>
      <c r="E281" s="15">
        <v>280</v>
      </c>
      <c r="F281" s="16"/>
    </row>
    <row r="282" ht="15.75">
      <c r="B282" s="13" t="s">
        <v>302</v>
      </c>
      <c r="C282" s="14" t="s">
        <v>280</v>
      </c>
      <c r="D282" s="14" t="s">
        <v>14</v>
      </c>
      <c r="E282" s="15">
        <v>230</v>
      </c>
      <c r="F282" s="16"/>
    </row>
    <row r="283" ht="15.75">
      <c r="B283" s="13" t="s">
        <v>303</v>
      </c>
      <c r="C283" s="14" t="s">
        <v>280</v>
      </c>
      <c r="D283" s="14" t="s">
        <v>14</v>
      </c>
      <c r="E283" s="15">
        <v>300</v>
      </c>
      <c r="F283" s="16"/>
    </row>
    <row r="284" ht="15.75">
      <c r="B284" s="13" t="s">
        <v>304</v>
      </c>
      <c r="C284" s="14" t="s">
        <v>305</v>
      </c>
      <c r="D284" s="14" t="s">
        <v>14</v>
      </c>
      <c r="E284" s="15">
        <v>310</v>
      </c>
      <c r="F284" s="16"/>
    </row>
    <row r="285" ht="30.75">
      <c r="B285" s="13" t="s">
        <v>306</v>
      </c>
      <c r="C285" s="14" t="s">
        <v>22</v>
      </c>
      <c r="D285" s="14" t="s">
        <v>14</v>
      </c>
      <c r="E285" s="15">
        <v>510</v>
      </c>
      <c r="F285" s="16"/>
    </row>
    <row r="286" ht="15.75">
      <c r="B286" s="13" t="s">
        <v>307</v>
      </c>
      <c r="C286" s="14" t="s">
        <v>308</v>
      </c>
      <c r="D286" s="14" t="s">
        <v>14</v>
      </c>
      <c r="E286" s="15">
        <v>1070</v>
      </c>
      <c r="F286" s="16"/>
    </row>
    <row r="287" ht="15.75">
      <c r="B287" s="13" t="s">
        <v>309</v>
      </c>
      <c r="C287" s="14" t="s">
        <v>308</v>
      </c>
      <c r="D287" s="14" t="s">
        <v>14</v>
      </c>
      <c r="E287" s="15">
        <v>140</v>
      </c>
      <c r="F287" s="16"/>
    </row>
    <row r="288" ht="15.75">
      <c r="B288" s="13" t="s">
        <v>310</v>
      </c>
      <c r="C288" s="14" t="s">
        <v>305</v>
      </c>
      <c r="D288" s="14" t="s">
        <v>14</v>
      </c>
      <c r="E288" s="15">
        <v>620</v>
      </c>
      <c r="F288" s="16"/>
    </row>
    <row r="289" ht="15.75">
      <c r="B289" s="13" t="s">
        <v>311</v>
      </c>
      <c r="C289" s="14" t="s">
        <v>312</v>
      </c>
      <c r="D289" s="14" t="s">
        <v>14</v>
      </c>
      <c r="E289" s="15">
        <v>370</v>
      </c>
      <c r="F289" s="16"/>
    </row>
    <row r="290" ht="15.75">
      <c r="B290" s="13" t="s">
        <v>313</v>
      </c>
      <c r="C290" s="14" t="s">
        <v>308</v>
      </c>
      <c r="D290" s="14" t="s">
        <v>14</v>
      </c>
      <c r="E290" s="15">
        <v>470</v>
      </c>
      <c r="F290" s="16"/>
    </row>
    <row r="291" ht="15.75" hidden="1">
      <c r="B291" s="13" t="s">
        <v>314</v>
      </c>
      <c r="C291" s="14" t="s">
        <v>312</v>
      </c>
      <c r="D291" s="14" t="s">
        <v>14</v>
      </c>
      <c r="E291" s="15">
        <v>150</v>
      </c>
      <c r="F291" s="16"/>
    </row>
    <row r="292" ht="15.75" hidden="1">
      <c r="B292" s="13" t="s">
        <v>315</v>
      </c>
      <c r="C292" s="14" t="s">
        <v>13</v>
      </c>
      <c r="D292" s="14" t="s">
        <v>14</v>
      </c>
      <c r="E292" s="15">
        <v>250</v>
      </c>
      <c r="F292" s="16"/>
    </row>
    <row r="293" ht="15.75" hidden="1">
      <c r="B293" s="13" t="s">
        <v>316</v>
      </c>
      <c r="C293" s="14" t="s">
        <v>293</v>
      </c>
      <c r="D293" s="14" t="s">
        <v>14</v>
      </c>
      <c r="E293" s="15">
        <v>330</v>
      </c>
      <c r="F293" s="16"/>
    </row>
    <row r="294" ht="15.75" hidden="1">
      <c r="B294" s="13" t="s">
        <v>317</v>
      </c>
      <c r="C294" s="14" t="s">
        <v>293</v>
      </c>
      <c r="D294" s="14" t="s">
        <v>14</v>
      </c>
      <c r="E294" s="15">
        <v>330</v>
      </c>
      <c r="F294" s="16"/>
    </row>
    <row r="295" ht="15.75" hidden="1">
      <c r="B295" s="13" t="s">
        <v>318</v>
      </c>
      <c r="C295" s="14" t="s">
        <v>319</v>
      </c>
      <c r="D295" s="14" t="s">
        <v>14</v>
      </c>
      <c r="E295" s="15">
        <v>1230</v>
      </c>
      <c r="F295" s="16"/>
    </row>
    <row r="296" ht="15.75" hidden="1">
      <c r="B296" s="13" t="s">
        <v>320</v>
      </c>
      <c r="C296" s="14" t="s">
        <v>312</v>
      </c>
      <c r="D296" s="14" t="s">
        <v>14</v>
      </c>
      <c r="E296" s="15">
        <v>1040</v>
      </c>
      <c r="F296" s="16"/>
    </row>
    <row r="297" ht="15.75" hidden="1">
      <c r="B297" s="13" t="s">
        <v>321</v>
      </c>
      <c r="C297" s="14" t="s">
        <v>13</v>
      </c>
      <c r="D297" s="14" t="s">
        <v>14</v>
      </c>
      <c r="E297" s="15">
        <v>1480</v>
      </c>
      <c r="F297" s="16"/>
    </row>
    <row r="298" ht="15.75" hidden="1">
      <c r="B298" s="13" t="s">
        <v>322</v>
      </c>
      <c r="C298" s="14" t="s">
        <v>13</v>
      </c>
      <c r="D298" s="14" t="s">
        <v>14</v>
      </c>
      <c r="E298" s="15">
        <v>970</v>
      </c>
      <c r="F298" s="16"/>
    </row>
    <row r="299" ht="15.75" hidden="1">
      <c r="B299" s="13" t="s">
        <v>323</v>
      </c>
      <c r="C299" s="14" t="s">
        <v>13</v>
      </c>
      <c r="D299" s="14" t="s">
        <v>14</v>
      </c>
      <c r="E299" s="15">
        <v>450</v>
      </c>
      <c r="F299" s="16"/>
    </row>
    <row r="300" ht="15.75" hidden="1">
      <c r="B300" s="13" t="s">
        <v>324</v>
      </c>
      <c r="C300" s="14" t="s">
        <v>22</v>
      </c>
      <c r="D300" s="14" t="s">
        <v>14</v>
      </c>
      <c r="E300" s="15">
        <v>140</v>
      </c>
      <c r="F300" s="16"/>
    </row>
    <row r="301" ht="15.75" hidden="1">
      <c r="B301" s="13" t="s">
        <v>325</v>
      </c>
      <c r="C301" s="14" t="s">
        <v>73</v>
      </c>
      <c r="D301" s="14" t="s">
        <v>14</v>
      </c>
      <c r="E301" s="15">
        <v>350</v>
      </c>
      <c r="F301" s="16"/>
    </row>
    <row r="302" ht="15.75" hidden="1">
      <c r="B302" s="13" t="s">
        <v>326</v>
      </c>
      <c r="C302" s="14" t="s">
        <v>73</v>
      </c>
      <c r="D302" s="14" t="s">
        <v>14</v>
      </c>
      <c r="E302" s="15">
        <v>640</v>
      </c>
      <c r="F302" s="16"/>
    </row>
    <row r="303" ht="15.75" hidden="1">
      <c r="B303" s="13" t="s">
        <v>327</v>
      </c>
      <c r="C303" s="14" t="s">
        <v>73</v>
      </c>
      <c r="D303" s="14" t="s">
        <v>14</v>
      </c>
      <c r="E303" s="15">
        <v>1320</v>
      </c>
      <c r="F303" s="16"/>
    </row>
    <row r="304" ht="15.75" hidden="1">
      <c r="B304" s="13" t="s">
        <v>328</v>
      </c>
      <c r="C304" s="14" t="s">
        <v>13</v>
      </c>
      <c r="D304" s="14" t="s">
        <v>14</v>
      </c>
      <c r="E304" s="15">
        <v>40</v>
      </c>
      <c r="F304" s="16"/>
    </row>
    <row r="305" ht="15.75" hidden="1">
      <c r="B305" s="13" t="s">
        <v>329</v>
      </c>
      <c r="C305" s="14" t="s">
        <v>13</v>
      </c>
      <c r="D305" s="14" t="s">
        <v>14</v>
      </c>
      <c r="E305" s="15">
        <v>30</v>
      </c>
      <c r="F305" s="16"/>
    </row>
    <row r="306" ht="15.75" hidden="1">
      <c r="B306" s="13" t="s">
        <v>330</v>
      </c>
      <c r="C306" s="14" t="s">
        <v>308</v>
      </c>
      <c r="D306" s="14" t="s">
        <v>14</v>
      </c>
      <c r="E306" s="15">
        <v>60</v>
      </c>
      <c r="F306" s="16"/>
    </row>
    <row r="307" ht="15.75" hidden="1">
      <c r="B307" s="13" t="s">
        <v>331</v>
      </c>
      <c r="C307" s="14" t="s">
        <v>13</v>
      </c>
      <c r="D307" s="14" t="s">
        <v>184</v>
      </c>
      <c r="E307" s="15">
        <v>160</v>
      </c>
      <c r="F307" s="16"/>
    </row>
    <row r="308" ht="15.75" hidden="1">
      <c r="B308" s="13" t="s">
        <v>332</v>
      </c>
      <c r="C308" s="14" t="s">
        <v>308</v>
      </c>
      <c r="D308" s="14" t="s">
        <v>184</v>
      </c>
      <c r="E308" s="15">
        <v>220</v>
      </c>
      <c r="F308" s="16"/>
    </row>
    <row r="309" ht="15.75" hidden="1">
      <c r="B309" s="13" t="s">
        <v>333</v>
      </c>
      <c r="C309" s="14" t="s">
        <v>312</v>
      </c>
      <c r="D309" s="14" t="s">
        <v>184</v>
      </c>
      <c r="E309" s="15">
        <v>170</v>
      </c>
      <c r="F309" s="16"/>
    </row>
    <row r="310" ht="15.75" hidden="1">
      <c r="B310" s="13" t="s">
        <v>334</v>
      </c>
      <c r="C310" s="14" t="s">
        <v>308</v>
      </c>
      <c r="D310" s="14" t="s">
        <v>14</v>
      </c>
      <c r="E310" s="15">
        <v>400</v>
      </c>
      <c r="F310" s="16"/>
    </row>
    <row r="311" ht="15.75" hidden="1">
      <c r="B311" s="13" t="s">
        <v>335</v>
      </c>
      <c r="C311" s="14" t="s">
        <v>164</v>
      </c>
      <c r="D311" s="14" t="s">
        <v>14</v>
      </c>
      <c r="E311" s="15">
        <v>1280</v>
      </c>
      <c r="F311" s="16"/>
    </row>
    <row r="312" ht="15.75" hidden="1">
      <c r="B312" s="13" t="s">
        <v>336</v>
      </c>
      <c r="C312" s="14" t="s">
        <v>337</v>
      </c>
      <c r="D312" s="14" t="s">
        <v>14</v>
      </c>
      <c r="E312" s="15">
        <v>250</v>
      </c>
      <c r="F312" s="16"/>
    </row>
    <row r="313" ht="15.75" hidden="1">
      <c r="B313" s="13" t="s">
        <v>338</v>
      </c>
      <c r="C313" s="14" t="s">
        <v>339</v>
      </c>
      <c r="D313" s="14" t="s">
        <v>14</v>
      </c>
      <c r="E313" s="15">
        <v>770</v>
      </c>
      <c r="F313" s="16"/>
    </row>
    <row r="314" ht="15.75" hidden="1">
      <c r="B314" s="13" t="s">
        <v>340</v>
      </c>
      <c r="C314" s="14" t="s">
        <v>164</v>
      </c>
      <c r="D314" s="14" t="s">
        <v>14</v>
      </c>
      <c r="E314" s="15">
        <v>960</v>
      </c>
      <c r="F314" s="16"/>
    </row>
    <row r="315" ht="15.75" hidden="1">
      <c r="B315" s="13" t="s">
        <v>341</v>
      </c>
      <c r="C315" s="14" t="s">
        <v>342</v>
      </c>
      <c r="D315" s="14" t="s">
        <v>14</v>
      </c>
      <c r="E315" s="15">
        <v>760</v>
      </c>
      <c r="F315" s="16"/>
    </row>
    <row r="316" ht="15.75" hidden="1">
      <c r="B316" s="13" t="s">
        <v>343</v>
      </c>
      <c r="C316" s="14" t="s">
        <v>344</v>
      </c>
      <c r="D316" s="14" t="s">
        <v>14</v>
      </c>
      <c r="E316" s="15">
        <v>900</v>
      </c>
      <c r="F316" s="16"/>
    </row>
    <row r="317" ht="15.75" hidden="1">
      <c r="B317" s="13" t="s">
        <v>345</v>
      </c>
      <c r="C317" s="14" t="s">
        <v>346</v>
      </c>
      <c r="D317" s="14" t="s">
        <v>14</v>
      </c>
      <c r="E317" s="15">
        <v>2900</v>
      </c>
      <c r="F317" s="16"/>
    </row>
    <row r="318" ht="15.75" hidden="1">
      <c r="B318" s="13" t="s">
        <v>347</v>
      </c>
      <c r="C318" s="14" t="s">
        <v>346</v>
      </c>
      <c r="D318" s="14" t="s">
        <v>14</v>
      </c>
      <c r="E318" s="15">
        <v>12300</v>
      </c>
      <c r="F318" s="16"/>
    </row>
    <row r="319" ht="15.75">
      <c r="B319" s="13" t="s">
        <v>348</v>
      </c>
      <c r="C319" s="14" t="s">
        <v>346</v>
      </c>
      <c r="D319" s="14" t="s">
        <v>14</v>
      </c>
      <c r="E319" s="15">
        <v>12300</v>
      </c>
      <c r="F319" s="16"/>
    </row>
    <row r="320" ht="15.75" hidden="1">
      <c r="B320" s="13" t="s">
        <v>349</v>
      </c>
      <c r="C320" s="14" t="s">
        <v>228</v>
      </c>
      <c r="D320" s="14" t="s">
        <v>14</v>
      </c>
      <c r="E320" s="15">
        <v>690</v>
      </c>
      <c r="F320" s="16"/>
    </row>
    <row r="321" ht="15.75" hidden="1">
      <c r="B321" s="20" t="s">
        <v>350</v>
      </c>
      <c r="C321" s="21"/>
      <c r="D321" s="21"/>
      <c r="E321" s="22">
        <v>0</v>
      </c>
      <c r="F321" s="16"/>
    </row>
    <row r="322" ht="15.75" hidden="1">
      <c r="B322" s="13" t="s">
        <v>351</v>
      </c>
      <c r="C322" s="14" t="s">
        <v>352</v>
      </c>
      <c r="D322" s="14" t="s">
        <v>14</v>
      </c>
      <c r="E322" s="15">
        <v>6590</v>
      </c>
      <c r="F322" s="16"/>
    </row>
    <row r="323" ht="15.75" hidden="1">
      <c r="B323" s="13" t="s">
        <v>353</v>
      </c>
      <c r="C323" s="14" t="s">
        <v>352</v>
      </c>
      <c r="D323" s="14" t="s">
        <v>14</v>
      </c>
      <c r="E323" s="15">
        <v>7260</v>
      </c>
      <c r="F323" s="16"/>
    </row>
    <row r="324" ht="15.75" hidden="1">
      <c r="B324" s="13" t="s">
        <v>354</v>
      </c>
      <c r="C324" s="14" t="s">
        <v>352</v>
      </c>
      <c r="D324" s="14" t="s">
        <v>14</v>
      </c>
      <c r="E324" s="15">
        <v>8530</v>
      </c>
      <c r="F324" s="16"/>
    </row>
    <row r="325" ht="15.75" hidden="1">
      <c r="B325" s="13" t="s">
        <v>355</v>
      </c>
      <c r="C325" s="14" t="s">
        <v>352</v>
      </c>
      <c r="D325" s="14" t="s">
        <v>14</v>
      </c>
      <c r="E325" s="15">
        <v>3700</v>
      </c>
      <c r="F325" s="16"/>
    </row>
    <row r="326" ht="15.75" hidden="1">
      <c r="B326" s="13" t="s">
        <v>356</v>
      </c>
      <c r="C326" s="14" t="s">
        <v>352</v>
      </c>
      <c r="D326" s="14" t="s">
        <v>14</v>
      </c>
      <c r="E326" s="15">
        <v>580</v>
      </c>
      <c r="F326" s="16"/>
    </row>
    <row r="327" ht="15.75" hidden="1">
      <c r="B327" s="13" t="s">
        <v>357</v>
      </c>
      <c r="C327" s="14" t="s">
        <v>352</v>
      </c>
      <c r="D327" s="14" t="s">
        <v>14</v>
      </c>
      <c r="E327" s="15">
        <v>950</v>
      </c>
      <c r="F327" s="16"/>
    </row>
    <row r="328" ht="15.75" hidden="1">
      <c r="B328" s="13" t="s">
        <v>358</v>
      </c>
      <c r="C328" s="14" t="s">
        <v>352</v>
      </c>
      <c r="D328" s="14" t="s">
        <v>14</v>
      </c>
      <c r="E328" s="15">
        <v>2500</v>
      </c>
      <c r="F328" s="16"/>
    </row>
    <row r="329" ht="15.75" hidden="1">
      <c r="B329" s="13" t="s">
        <v>359</v>
      </c>
      <c r="C329" s="14" t="s">
        <v>352</v>
      </c>
      <c r="D329" s="14" t="s">
        <v>14</v>
      </c>
      <c r="E329" s="15">
        <v>320</v>
      </c>
      <c r="F329" s="16"/>
    </row>
    <row r="330" ht="15.75" hidden="1">
      <c r="B330" s="13" t="s">
        <v>360</v>
      </c>
      <c r="C330" s="14" t="s">
        <v>352</v>
      </c>
      <c r="D330" s="14" t="s">
        <v>14</v>
      </c>
      <c r="E330" s="15">
        <v>510</v>
      </c>
      <c r="F330" s="16"/>
    </row>
    <row r="331" ht="15.75" hidden="1">
      <c r="B331" s="13" t="s">
        <v>361</v>
      </c>
      <c r="C331" s="14" t="s">
        <v>352</v>
      </c>
      <c r="D331" s="14" t="s">
        <v>14</v>
      </c>
      <c r="E331" s="15">
        <v>510</v>
      </c>
      <c r="F331" s="16"/>
    </row>
    <row r="332" ht="15.75" hidden="1">
      <c r="B332" s="13" t="s">
        <v>362</v>
      </c>
      <c r="C332" s="14" t="s">
        <v>352</v>
      </c>
      <c r="D332" s="14" t="s">
        <v>14</v>
      </c>
      <c r="E332" s="15">
        <v>730</v>
      </c>
      <c r="F332" s="16"/>
    </row>
    <row r="333" ht="15.75" hidden="1">
      <c r="B333" s="13" t="s">
        <v>363</v>
      </c>
      <c r="C333" s="14" t="s">
        <v>352</v>
      </c>
      <c r="D333" s="14" t="s">
        <v>14</v>
      </c>
      <c r="E333" s="15">
        <v>730</v>
      </c>
      <c r="F333" s="16"/>
    </row>
    <row r="334" ht="15.75" hidden="1">
      <c r="B334" s="13" t="s">
        <v>364</v>
      </c>
      <c r="C334" s="14" t="s">
        <v>352</v>
      </c>
      <c r="D334" s="14" t="s">
        <v>14</v>
      </c>
      <c r="E334" s="15">
        <v>4020</v>
      </c>
      <c r="F334" s="16"/>
    </row>
    <row r="335" ht="15.75" hidden="1">
      <c r="B335" s="13" t="s">
        <v>365</v>
      </c>
      <c r="C335" s="14" t="s">
        <v>352</v>
      </c>
      <c r="D335" s="14" t="s">
        <v>14</v>
      </c>
      <c r="E335" s="15">
        <v>920</v>
      </c>
      <c r="F335" s="16"/>
    </row>
    <row r="336" ht="15.75" hidden="1">
      <c r="B336" s="13" t="s">
        <v>366</v>
      </c>
      <c r="C336" s="14" t="s">
        <v>352</v>
      </c>
      <c r="D336" s="14" t="s">
        <v>14</v>
      </c>
      <c r="E336" s="15">
        <v>4670</v>
      </c>
      <c r="F336" s="16"/>
    </row>
    <row r="337" ht="15.75" hidden="1">
      <c r="B337" s="13" t="s">
        <v>367</v>
      </c>
      <c r="C337" s="14" t="s">
        <v>352</v>
      </c>
      <c r="D337" s="14" t="s">
        <v>14</v>
      </c>
      <c r="E337" s="15">
        <v>7080</v>
      </c>
      <c r="F337" s="16"/>
    </row>
    <row r="338" ht="15.75" hidden="1">
      <c r="B338" s="13" t="s">
        <v>368</v>
      </c>
      <c r="C338" s="14" t="s">
        <v>369</v>
      </c>
      <c r="D338" s="14" t="s">
        <v>14</v>
      </c>
      <c r="E338" s="15">
        <v>36300</v>
      </c>
      <c r="F338" s="16"/>
    </row>
    <row r="339" ht="15.75" hidden="1">
      <c r="B339" s="13" t="s">
        <v>370</v>
      </c>
      <c r="C339" s="14" t="s">
        <v>352</v>
      </c>
      <c r="D339" s="14" t="s">
        <v>14</v>
      </c>
      <c r="E339" s="15">
        <v>350</v>
      </c>
      <c r="F339" s="16"/>
    </row>
    <row r="340" ht="15.75" hidden="1">
      <c r="B340" s="13" t="s">
        <v>371</v>
      </c>
      <c r="C340" s="14" t="s">
        <v>352</v>
      </c>
      <c r="D340" s="14" t="s">
        <v>14</v>
      </c>
      <c r="E340" s="15">
        <v>50</v>
      </c>
      <c r="F340" s="16"/>
    </row>
    <row r="341" ht="15.75" hidden="1">
      <c r="B341" s="13" t="s">
        <v>372</v>
      </c>
      <c r="C341" s="14" t="s">
        <v>352</v>
      </c>
      <c r="D341" s="14" t="s">
        <v>14</v>
      </c>
      <c r="E341" s="15">
        <v>560</v>
      </c>
      <c r="F341" s="16"/>
    </row>
    <row r="342" ht="15.75" hidden="1">
      <c r="B342" s="13" t="s">
        <v>373</v>
      </c>
      <c r="C342" s="14" t="s">
        <v>352</v>
      </c>
      <c r="D342" s="14" t="s">
        <v>14</v>
      </c>
      <c r="E342" s="15">
        <v>310</v>
      </c>
      <c r="F342" s="16"/>
    </row>
    <row r="343" ht="15.75" hidden="1">
      <c r="B343" s="13" t="s">
        <v>374</v>
      </c>
      <c r="C343" s="14" t="s">
        <v>352</v>
      </c>
      <c r="D343" s="14" t="s">
        <v>14</v>
      </c>
      <c r="E343" s="15">
        <v>260</v>
      </c>
      <c r="F343" s="16"/>
    </row>
    <row r="344" ht="15.75" hidden="1">
      <c r="B344" s="13" t="s">
        <v>375</v>
      </c>
      <c r="C344" s="14" t="s">
        <v>376</v>
      </c>
      <c r="D344" s="14" t="s">
        <v>14</v>
      </c>
      <c r="E344" s="15">
        <v>170</v>
      </c>
      <c r="F344" s="16"/>
    </row>
    <row r="345" ht="15.75" hidden="1">
      <c r="B345" s="13" t="s">
        <v>377</v>
      </c>
      <c r="C345" s="14" t="s">
        <v>376</v>
      </c>
      <c r="D345" s="14" t="s">
        <v>14</v>
      </c>
      <c r="E345" s="15">
        <v>140</v>
      </c>
      <c r="F345" s="16"/>
    </row>
    <row r="346" ht="15.75" hidden="1">
      <c r="B346" s="13" t="s">
        <v>378</v>
      </c>
      <c r="C346" s="14" t="s">
        <v>376</v>
      </c>
      <c r="D346" s="14" t="s">
        <v>14</v>
      </c>
      <c r="E346" s="15">
        <v>160</v>
      </c>
      <c r="F346" s="16"/>
    </row>
    <row r="347" ht="15.75" hidden="1">
      <c r="B347" s="13" t="s">
        <v>379</v>
      </c>
      <c r="C347" s="14" t="s">
        <v>308</v>
      </c>
      <c r="D347" s="14" t="s">
        <v>14</v>
      </c>
      <c r="E347" s="15">
        <v>7110</v>
      </c>
      <c r="F347" s="16"/>
    </row>
    <row r="348" ht="15.75" hidden="1">
      <c r="B348" s="13" t="s">
        <v>380</v>
      </c>
      <c r="C348" s="14" t="s">
        <v>280</v>
      </c>
      <c r="D348" s="14" t="s">
        <v>14</v>
      </c>
      <c r="E348" s="15">
        <v>610</v>
      </c>
      <c r="F348" s="16"/>
    </row>
    <row r="349" ht="15.75" hidden="1">
      <c r="B349" s="13" t="s">
        <v>381</v>
      </c>
      <c r="C349" s="14" t="s">
        <v>382</v>
      </c>
      <c r="D349" s="14" t="s">
        <v>14</v>
      </c>
      <c r="E349" s="15">
        <v>9610</v>
      </c>
      <c r="F349" s="16"/>
    </row>
    <row r="350" ht="15.75" hidden="1">
      <c r="B350" s="13" t="s">
        <v>383</v>
      </c>
      <c r="C350" s="14" t="s">
        <v>312</v>
      </c>
      <c r="D350" s="14" t="s">
        <v>14</v>
      </c>
      <c r="E350" s="15">
        <v>2490</v>
      </c>
      <c r="F350" s="16"/>
    </row>
    <row r="351" ht="15.75" hidden="1">
      <c r="B351" s="13" t="s">
        <v>384</v>
      </c>
      <c r="C351" s="14" t="s">
        <v>385</v>
      </c>
      <c r="D351" s="14" t="s">
        <v>14</v>
      </c>
      <c r="E351" s="15">
        <v>1710</v>
      </c>
      <c r="F351" s="16"/>
    </row>
    <row r="352" ht="15.75" hidden="1">
      <c r="B352" s="13" t="s">
        <v>386</v>
      </c>
      <c r="C352" s="14" t="s">
        <v>385</v>
      </c>
      <c r="D352" s="14" t="s">
        <v>14</v>
      </c>
      <c r="E352" s="15">
        <v>1500</v>
      </c>
      <c r="F352" s="16"/>
    </row>
    <row r="353" ht="15.75" hidden="1">
      <c r="B353" s="13" t="s">
        <v>387</v>
      </c>
      <c r="C353" s="14" t="s">
        <v>385</v>
      </c>
      <c r="D353" s="14" t="s">
        <v>14</v>
      </c>
      <c r="E353" s="15">
        <v>1820</v>
      </c>
      <c r="F353" s="16"/>
    </row>
    <row r="354" ht="15.75" hidden="1">
      <c r="B354" s="20" t="s">
        <v>388</v>
      </c>
      <c r="C354" s="21"/>
      <c r="D354" s="21"/>
      <c r="E354" s="22">
        <v>0</v>
      </c>
      <c r="F354" s="16"/>
    </row>
    <row r="355" ht="15.75" hidden="1">
      <c r="B355" s="13" t="s">
        <v>389</v>
      </c>
      <c r="C355" s="14" t="s">
        <v>228</v>
      </c>
      <c r="D355" s="14" t="s">
        <v>14</v>
      </c>
      <c r="E355" s="15">
        <v>1930</v>
      </c>
      <c r="F355" s="16"/>
    </row>
    <row r="356" ht="15.75" hidden="1">
      <c r="B356" s="13" t="s">
        <v>390</v>
      </c>
      <c r="C356" s="14" t="s">
        <v>391</v>
      </c>
      <c r="D356" s="14" t="s">
        <v>14</v>
      </c>
      <c r="E356" s="15">
        <v>2410</v>
      </c>
      <c r="F356" s="16"/>
    </row>
    <row r="357" ht="15.75" hidden="1">
      <c r="B357" s="13" t="s">
        <v>392</v>
      </c>
      <c r="C357" s="14" t="s">
        <v>391</v>
      </c>
      <c r="D357" s="14" t="s">
        <v>14</v>
      </c>
      <c r="E357" s="15">
        <v>2870</v>
      </c>
      <c r="F357" s="16"/>
    </row>
    <row r="358" ht="15.75" hidden="1">
      <c r="B358" s="13" t="s">
        <v>393</v>
      </c>
      <c r="C358" s="14" t="s">
        <v>391</v>
      </c>
      <c r="D358" s="14" t="s">
        <v>14</v>
      </c>
      <c r="E358" s="15">
        <v>4270</v>
      </c>
      <c r="F358" s="16"/>
    </row>
    <row r="359" ht="15.75" hidden="1">
      <c r="B359" s="13" t="s">
        <v>394</v>
      </c>
      <c r="C359" s="14" t="s">
        <v>228</v>
      </c>
      <c r="D359" s="14" t="s">
        <v>14</v>
      </c>
      <c r="E359" s="15">
        <v>7050</v>
      </c>
      <c r="F359" s="16"/>
    </row>
    <row r="360" ht="30.75" hidden="1">
      <c r="B360" s="13" t="s">
        <v>395</v>
      </c>
      <c r="C360" s="14" t="s">
        <v>391</v>
      </c>
      <c r="D360" s="14" t="s">
        <v>14</v>
      </c>
      <c r="E360" s="15">
        <v>2600</v>
      </c>
      <c r="F360" s="16"/>
    </row>
    <row r="361" ht="15.75" hidden="1">
      <c r="B361" s="13" t="s">
        <v>396</v>
      </c>
      <c r="C361" s="14" t="s">
        <v>391</v>
      </c>
      <c r="D361" s="14" t="s">
        <v>14</v>
      </c>
      <c r="E361" s="15">
        <v>2840</v>
      </c>
      <c r="F361" s="16"/>
    </row>
    <row r="362" ht="15.75" hidden="1">
      <c r="B362" s="13" t="s">
        <v>397</v>
      </c>
      <c r="C362" s="14" t="s">
        <v>228</v>
      </c>
      <c r="D362" s="14" t="s">
        <v>14</v>
      </c>
      <c r="E362" s="15">
        <v>7650</v>
      </c>
      <c r="F362" s="16"/>
    </row>
    <row r="363" ht="15.75" hidden="1">
      <c r="B363" s="13" t="s">
        <v>398</v>
      </c>
      <c r="C363" s="14" t="s">
        <v>228</v>
      </c>
      <c r="D363" s="14" t="s">
        <v>14</v>
      </c>
      <c r="E363" s="15">
        <v>10700</v>
      </c>
      <c r="F363" s="16"/>
    </row>
    <row r="364" ht="15.75">
      <c r="B364" s="13" t="s">
        <v>399</v>
      </c>
      <c r="C364" s="14" t="s">
        <v>228</v>
      </c>
      <c r="D364" s="14" t="s">
        <v>14</v>
      </c>
      <c r="E364" s="15">
        <v>630</v>
      </c>
      <c r="F364" s="16"/>
    </row>
    <row r="365" ht="30.75" hidden="1">
      <c r="B365" s="13" t="s">
        <v>400</v>
      </c>
      <c r="C365" s="14" t="s">
        <v>391</v>
      </c>
      <c r="D365" s="14" t="s">
        <v>14</v>
      </c>
      <c r="E365" s="15">
        <v>4370</v>
      </c>
      <c r="F365" s="16"/>
    </row>
    <row r="366" ht="15.75" hidden="1">
      <c r="B366" s="13" t="s">
        <v>401</v>
      </c>
      <c r="C366" s="14" t="s">
        <v>228</v>
      </c>
      <c r="D366" s="14" t="s">
        <v>14</v>
      </c>
      <c r="E366" s="15">
        <v>6870</v>
      </c>
      <c r="F366" s="16"/>
    </row>
    <row r="367" ht="15.75" hidden="1">
      <c r="B367" s="13" t="s">
        <v>402</v>
      </c>
      <c r="C367" s="14" t="s">
        <v>228</v>
      </c>
      <c r="D367" s="14" t="s">
        <v>14</v>
      </c>
      <c r="E367" s="15">
        <v>10590</v>
      </c>
      <c r="F367" s="16"/>
    </row>
    <row r="368" ht="15.75" hidden="1">
      <c r="B368" s="13" t="s">
        <v>403</v>
      </c>
      <c r="C368" s="14" t="s">
        <v>228</v>
      </c>
      <c r="D368" s="14" t="s">
        <v>14</v>
      </c>
      <c r="E368" s="15">
        <v>12720</v>
      </c>
      <c r="F368" s="16"/>
    </row>
    <row r="369" ht="15.75" hidden="1">
      <c r="B369" s="13" t="s">
        <v>404</v>
      </c>
      <c r="C369" s="14" t="s">
        <v>228</v>
      </c>
      <c r="D369" s="14" t="s">
        <v>14</v>
      </c>
      <c r="E369" s="15">
        <v>3330</v>
      </c>
      <c r="F369" s="16"/>
    </row>
    <row r="370" ht="15.75">
      <c r="B370" s="13" t="s">
        <v>405</v>
      </c>
      <c r="C370" s="14" t="s">
        <v>228</v>
      </c>
      <c r="D370" s="14" t="s">
        <v>14</v>
      </c>
      <c r="E370" s="15">
        <v>4350</v>
      </c>
      <c r="F370" s="16"/>
    </row>
    <row r="371" ht="15.75">
      <c r="B371" s="13" t="s">
        <v>406</v>
      </c>
      <c r="C371" s="14" t="s">
        <v>228</v>
      </c>
      <c r="D371" s="14" t="s">
        <v>14</v>
      </c>
      <c r="E371" s="15">
        <v>5770</v>
      </c>
      <c r="F371" s="16"/>
    </row>
    <row r="372" ht="15.75">
      <c r="B372" s="13" t="s">
        <v>407</v>
      </c>
      <c r="C372" s="14" t="s">
        <v>228</v>
      </c>
      <c r="D372" s="14" t="s">
        <v>14</v>
      </c>
      <c r="E372" s="15">
        <v>9410</v>
      </c>
      <c r="F372" s="16"/>
    </row>
    <row r="373" ht="15.75">
      <c r="B373" s="13" t="s">
        <v>408</v>
      </c>
      <c r="C373" s="14" t="s">
        <v>228</v>
      </c>
      <c r="D373" s="14" t="s">
        <v>14</v>
      </c>
      <c r="E373" s="15">
        <v>12600</v>
      </c>
      <c r="F373" s="16"/>
    </row>
    <row r="374" ht="15.75">
      <c r="B374" s="20" t="s">
        <v>409</v>
      </c>
      <c r="C374" s="21"/>
      <c r="D374" s="21"/>
      <c r="E374" s="22">
        <v>0</v>
      </c>
      <c r="F374" s="16"/>
    </row>
    <row r="375" ht="15.75">
      <c r="B375" s="13" t="s">
        <v>410</v>
      </c>
      <c r="C375" s="14" t="s">
        <v>411</v>
      </c>
      <c r="D375" s="14" t="s">
        <v>184</v>
      </c>
      <c r="E375" s="15">
        <v>30</v>
      </c>
      <c r="F375" s="16"/>
    </row>
    <row r="376" ht="15.75">
      <c r="B376" s="13" t="s">
        <v>412</v>
      </c>
      <c r="C376" s="14" t="s">
        <v>411</v>
      </c>
      <c r="D376" s="14" t="s">
        <v>184</v>
      </c>
      <c r="E376" s="15">
        <v>50</v>
      </c>
      <c r="F376" s="16"/>
    </row>
    <row r="377" ht="15.75">
      <c r="B377" s="13" t="s">
        <v>413</v>
      </c>
      <c r="C377" s="14" t="s">
        <v>414</v>
      </c>
      <c r="D377" s="14" t="s">
        <v>184</v>
      </c>
      <c r="E377" s="15">
        <v>80</v>
      </c>
      <c r="F377" s="16"/>
    </row>
    <row r="378" ht="15.75">
      <c r="B378" s="13" t="s">
        <v>415</v>
      </c>
      <c r="C378" s="14" t="s">
        <v>411</v>
      </c>
      <c r="D378" s="14" t="s">
        <v>184</v>
      </c>
      <c r="E378" s="15">
        <v>120</v>
      </c>
      <c r="F378" s="16"/>
    </row>
    <row r="379" ht="15.75">
      <c r="B379" s="13" t="s">
        <v>416</v>
      </c>
      <c r="C379" s="14" t="s">
        <v>411</v>
      </c>
      <c r="D379" s="14" t="s">
        <v>184</v>
      </c>
      <c r="E379" s="15">
        <v>190</v>
      </c>
      <c r="F379" s="16"/>
    </row>
    <row r="380" ht="15.75">
      <c r="B380" s="13" t="s">
        <v>417</v>
      </c>
      <c r="C380" s="14" t="s">
        <v>411</v>
      </c>
      <c r="D380" s="14" t="s">
        <v>184</v>
      </c>
      <c r="E380" s="15">
        <v>190</v>
      </c>
      <c r="F380" s="16"/>
    </row>
    <row r="381" ht="15.75">
      <c r="B381" s="13" t="s">
        <v>418</v>
      </c>
      <c r="C381" s="14" t="s">
        <v>419</v>
      </c>
      <c r="D381" s="14" t="s">
        <v>184</v>
      </c>
      <c r="E381" s="15">
        <v>300</v>
      </c>
      <c r="F381" s="16"/>
    </row>
    <row r="382" ht="15.75">
      <c r="B382" s="13" t="s">
        <v>420</v>
      </c>
      <c r="C382" s="14" t="s">
        <v>419</v>
      </c>
      <c r="D382" s="14" t="s">
        <v>184</v>
      </c>
      <c r="E382" s="15">
        <v>460</v>
      </c>
      <c r="F382" s="16"/>
    </row>
    <row r="383" ht="15.75">
      <c r="B383" s="13" t="s">
        <v>421</v>
      </c>
      <c r="C383" s="14" t="s">
        <v>411</v>
      </c>
      <c r="D383" s="14" t="s">
        <v>184</v>
      </c>
      <c r="E383" s="15">
        <v>660</v>
      </c>
      <c r="F383" s="16"/>
    </row>
    <row r="384" ht="15.75">
      <c r="B384" s="13" t="s">
        <v>422</v>
      </c>
      <c r="C384" s="14" t="s">
        <v>419</v>
      </c>
      <c r="D384" s="14" t="s">
        <v>184</v>
      </c>
      <c r="E384" s="15">
        <v>920</v>
      </c>
      <c r="F384" s="16"/>
    </row>
    <row r="385" ht="15.75">
      <c r="B385" s="13" t="s">
        <v>423</v>
      </c>
      <c r="C385" s="14" t="s">
        <v>414</v>
      </c>
      <c r="D385" s="14" t="s">
        <v>184</v>
      </c>
      <c r="E385" s="15">
        <v>1310</v>
      </c>
      <c r="F385" s="16"/>
    </row>
    <row r="386" ht="15.75">
      <c r="B386" s="13" t="s">
        <v>424</v>
      </c>
      <c r="C386" s="14" t="s">
        <v>425</v>
      </c>
      <c r="D386" s="14" t="s">
        <v>184</v>
      </c>
      <c r="E386" s="15">
        <v>1770</v>
      </c>
      <c r="F386" s="16"/>
    </row>
    <row r="387" ht="15.75">
      <c r="B387" s="13" t="s">
        <v>426</v>
      </c>
      <c r="C387" s="14" t="s">
        <v>427</v>
      </c>
      <c r="D387" s="14" t="s">
        <v>184</v>
      </c>
      <c r="E387" s="15">
        <v>80</v>
      </c>
      <c r="F387" s="16"/>
    </row>
    <row r="388" ht="15.75">
      <c r="B388" s="13" t="s">
        <v>428</v>
      </c>
      <c r="C388" s="14" t="s">
        <v>429</v>
      </c>
      <c r="D388" s="14" t="s">
        <v>184</v>
      </c>
      <c r="E388" s="15">
        <v>120</v>
      </c>
      <c r="F388" s="16"/>
    </row>
    <row r="389" ht="15.75">
      <c r="B389" s="13" t="s">
        <v>430</v>
      </c>
      <c r="C389" s="14" t="s">
        <v>431</v>
      </c>
      <c r="D389" s="14" t="s">
        <v>184</v>
      </c>
      <c r="E389" s="15">
        <v>180</v>
      </c>
      <c r="F389" s="16"/>
    </row>
    <row r="390" ht="15.75">
      <c r="B390" s="13" t="s">
        <v>432</v>
      </c>
      <c r="C390" s="14" t="s">
        <v>433</v>
      </c>
      <c r="D390" s="14" t="s">
        <v>184</v>
      </c>
      <c r="E390" s="15">
        <v>230</v>
      </c>
      <c r="F390" s="16"/>
    </row>
    <row r="391" ht="30.75">
      <c r="B391" s="13" t="s">
        <v>434</v>
      </c>
      <c r="C391" s="14" t="s">
        <v>411</v>
      </c>
      <c r="D391" s="14" t="s">
        <v>184</v>
      </c>
      <c r="E391" s="15">
        <v>380</v>
      </c>
      <c r="F391" s="16"/>
    </row>
    <row r="392" ht="15.75">
      <c r="B392" s="13" t="s">
        <v>435</v>
      </c>
      <c r="C392" s="14" t="s">
        <v>436</v>
      </c>
      <c r="D392" s="14" t="s">
        <v>184</v>
      </c>
      <c r="E392" s="15">
        <v>610</v>
      </c>
      <c r="F392" s="16"/>
    </row>
    <row r="393" ht="15.75">
      <c r="B393" s="13" t="s">
        <v>437</v>
      </c>
      <c r="C393" s="14" t="s">
        <v>414</v>
      </c>
      <c r="D393" s="14" t="s">
        <v>184</v>
      </c>
      <c r="E393" s="15">
        <v>930</v>
      </c>
      <c r="F393" s="16"/>
    </row>
    <row r="394" ht="30.75">
      <c r="B394" s="13" t="s">
        <v>438</v>
      </c>
      <c r="C394" s="14" t="s">
        <v>411</v>
      </c>
      <c r="D394" s="14" t="s">
        <v>184</v>
      </c>
      <c r="E394" s="15">
        <v>190</v>
      </c>
      <c r="F394" s="16"/>
    </row>
    <row r="395" ht="30.75">
      <c r="B395" s="13" t="s">
        <v>439</v>
      </c>
      <c r="C395" s="14" t="s">
        <v>411</v>
      </c>
      <c r="D395" s="14" t="s">
        <v>184</v>
      </c>
      <c r="E395" s="15">
        <v>220</v>
      </c>
      <c r="F395" s="16"/>
    </row>
    <row r="396" ht="15.75">
      <c r="B396" s="13" t="s">
        <v>440</v>
      </c>
      <c r="C396" s="14" t="s">
        <v>414</v>
      </c>
      <c r="D396" s="14" t="s">
        <v>184</v>
      </c>
      <c r="E396" s="15">
        <v>360</v>
      </c>
      <c r="F396" s="16"/>
    </row>
    <row r="397" ht="15.75">
      <c r="B397" s="13" t="s">
        <v>441</v>
      </c>
      <c r="C397" s="14" t="s">
        <v>429</v>
      </c>
      <c r="D397" s="14" t="s">
        <v>184</v>
      </c>
      <c r="E397" s="15">
        <v>490</v>
      </c>
      <c r="F397" s="16"/>
    </row>
    <row r="398" ht="15.75">
      <c r="B398" s="13" t="s">
        <v>442</v>
      </c>
      <c r="C398" s="14" t="s">
        <v>411</v>
      </c>
      <c r="D398" s="14" t="s">
        <v>184</v>
      </c>
      <c r="E398" s="15">
        <v>780</v>
      </c>
      <c r="F398" s="16"/>
    </row>
    <row r="399" ht="15.75">
      <c r="B399" s="13" t="s">
        <v>443</v>
      </c>
      <c r="C399" s="14" t="s">
        <v>411</v>
      </c>
      <c r="D399" s="14" t="s">
        <v>184</v>
      </c>
      <c r="E399" s="15">
        <v>1240</v>
      </c>
      <c r="F399" s="16"/>
    </row>
    <row r="400" ht="15.75">
      <c r="B400" s="13" t="s">
        <v>444</v>
      </c>
      <c r="C400" s="14" t="s">
        <v>445</v>
      </c>
      <c r="D400" s="14" t="s">
        <v>184</v>
      </c>
      <c r="E400" s="15">
        <v>2230</v>
      </c>
      <c r="F400" s="16"/>
    </row>
    <row r="401" ht="15.75">
      <c r="B401" s="13" t="s">
        <v>446</v>
      </c>
      <c r="C401" s="14" t="s">
        <v>411</v>
      </c>
      <c r="D401" s="14" t="s">
        <v>184</v>
      </c>
      <c r="E401" s="15">
        <v>2770</v>
      </c>
      <c r="F401" s="16"/>
    </row>
    <row r="402" ht="15.75">
      <c r="B402" s="13" t="s">
        <v>447</v>
      </c>
      <c r="C402" s="14" t="s">
        <v>411</v>
      </c>
      <c r="D402" s="14" t="s">
        <v>184</v>
      </c>
      <c r="E402" s="15">
        <v>3700</v>
      </c>
      <c r="F402" s="16"/>
    </row>
    <row r="403" ht="15.75">
      <c r="B403" s="13" t="s">
        <v>448</v>
      </c>
      <c r="C403" s="14" t="s">
        <v>411</v>
      </c>
      <c r="D403" s="14" t="s">
        <v>184</v>
      </c>
      <c r="E403" s="15">
        <v>5290</v>
      </c>
      <c r="F403" s="16"/>
    </row>
    <row r="404" ht="15.75">
      <c r="B404" s="13" t="s">
        <v>449</v>
      </c>
      <c r="C404" s="14" t="s">
        <v>411</v>
      </c>
      <c r="D404" s="14" t="s">
        <v>184</v>
      </c>
      <c r="E404" s="15">
        <v>7260</v>
      </c>
      <c r="F404" s="16"/>
    </row>
    <row r="405" ht="15.75">
      <c r="B405" s="13" t="s">
        <v>450</v>
      </c>
      <c r="C405" s="14" t="s">
        <v>411</v>
      </c>
      <c r="D405" s="14" t="s">
        <v>184</v>
      </c>
      <c r="E405" s="15">
        <v>9080</v>
      </c>
      <c r="F405" s="16"/>
    </row>
    <row r="406" ht="15.75">
      <c r="B406" s="13" t="s">
        <v>451</v>
      </c>
      <c r="C406" s="14" t="s">
        <v>425</v>
      </c>
      <c r="D406" s="14" t="s">
        <v>184</v>
      </c>
      <c r="E406" s="15">
        <v>290</v>
      </c>
      <c r="F406" s="16"/>
    </row>
    <row r="407" ht="15.75">
      <c r="B407" s="13" t="s">
        <v>452</v>
      </c>
      <c r="C407" s="14" t="s">
        <v>445</v>
      </c>
      <c r="D407" s="14" t="s">
        <v>184</v>
      </c>
      <c r="E407" s="15">
        <v>380</v>
      </c>
      <c r="F407" s="16"/>
    </row>
    <row r="408" ht="15.75">
      <c r="B408" s="13" t="s">
        <v>453</v>
      </c>
      <c r="C408" s="14" t="s">
        <v>445</v>
      </c>
      <c r="D408" s="14" t="s">
        <v>184</v>
      </c>
      <c r="E408" s="15">
        <v>550</v>
      </c>
      <c r="F408" s="16"/>
    </row>
    <row r="409" ht="15.75">
      <c r="B409" s="13" t="s">
        <v>454</v>
      </c>
      <c r="C409" s="14" t="s">
        <v>411</v>
      </c>
      <c r="D409" s="14" t="s">
        <v>184</v>
      </c>
      <c r="E409" s="15">
        <v>1000</v>
      </c>
      <c r="F409" s="16"/>
    </row>
    <row r="410" ht="15.75">
      <c r="B410" s="13" t="s">
        <v>455</v>
      </c>
      <c r="C410" s="14" t="s">
        <v>445</v>
      </c>
      <c r="D410" s="14" t="s">
        <v>184</v>
      </c>
      <c r="E410" s="15">
        <v>1620</v>
      </c>
      <c r="F410" s="16"/>
    </row>
    <row r="411" ht="15.75">
      <c r="B411" s="13" t="s">
        <v>456</v>
      </c>
      <c r="C411" s="14" t="s">
        <v>445</v>
      </c>
      <c r="D411" s="14" t="s">
        <v>184</v>
      </c>
      <c r="E411" s="15">
        <v>2560</v>
      </c>
      <c r="F411" s="16"/>
    </row>
    <row r="412" ht="15.75">
      <c r="B412" s="13" t="s">
        <v>457</v>
      </c>
      <c r="C412" s="14" t="s">
        <v>445</v>
      </c>
      <c r="D412" s="14" t="s">
        <v>184</v>
      </c>
      <c r="E412" s="15">
        <v>3700</v>
      </c>
      <c r="F412" s="16"/>
    </row>
    <row r="413" ht="15.75">
      <c r="B413" s="13" t="s">
        <v>458</v>
      </c>
      <c r="C413" s="14" t="s">
        <v>445</v>
      </c>
      <c r="D413" s="14" t="s">
        <v>184</v>
      </c>
      <c r="E413" s="15">
        <v>4820</v>
      </c>
      <c r="F413" s="16"/>
    </row>
    <row r="414" ht="15.75">
      <c r="B414" s="13" t="s">
        <v>459</v>
      </c>
      <c r="C414" s="14" t="s">
        <v>445</v>
      </c>
      <c r="D414" s="14" t="s">
        <v>184</v>
      </c>
      <c r="E414" s="15">
        <v>6870</v>
      </c>
      <c r="F414" s="16"/>
    </row>
    <row r="415" ht="15.75">
      <c r="B415" s="13" t="s">
        <v>460</v>
      </c>
      <c r="C415" s="14" t="s">
        <v>445</v>
      </c>
      <c r="D415" s="14" t="s">
        <v>184</v>
      </c>
      <c r="E415" s="15">
        <v>9410</v>
      </c>
      <c r="F415" s="16"/>
    </row>
    <row r="416" ht="15.75">
      <c r="B416" s="13" t="s">
        <v>461</v>
      </c>
      <c r="C416" s="14" t="s">
        <v>462</v>
      </c>
      <c r="D416" s="14" t="s">
        <v>184</v>
      </c>
      <c r="E416" s="15">
        <v>11050</v>
      </c>
      <c r="F416" s="16"/>
    </row>
    <row r="417" ht="15.75">
      <c r="B417" s="20" t="s">
        <v>463</v>
      </c>
      <c r="C417" s="21"/>
      <c r="D417" s="21"/>
      <c r="E417" s="22">
        <v>0</v>
      </c>
      <c r="F417" s="16"/>
    </row>
    <row r="418" ht="15.75">
      <c r="B418" s="13" t="s">
        <v>464</v>
      </c>
      <c r="C418" s="14" t="s">
        <v>465</v>
      </c>
      <c r="D418" s="14" t="s">
        <v>184</v>
      </c>
      <c r="E418" s="15">
        <v>180</v>
      </c>
      <c r="F418" s="16"/>
    </row>
    <row r="419" ht="15.75">
      <c r="B419" s="20" t="s">
        <v>466</v>
      </c>
      <c r="C419" s="21"/>
      <c r="D419" s="21" t="s">
        <v>467</v>
      </c>
      <c r="E419" s="22">
        <v>0</v>
      </c>
      <c r="F419" s="16"/>
    </row>
    <row r="420" ht="15.75">
      <c r="B420" s="13" t="s">
        <v>468</v>
      </c>
      <c r="C420" s="14" t="s">
        <v>469</v>
      </c>
      <c r="D420" s="14" t="s">
        <v>184</v>
      </c>
      <c r="E420" s="15">
        <v>80</v>
      </c>
      <c r="F420" s="16"/>
    </row>
    <row r="421" ht="15.75">
      <c r="B421" s="13" t="s">
        <v>470</v>
      </c>
      <c r="C421" s="14" t="s">
        <v>471</v>
      </c>
      <c r="D421" s="14" t="s">
        <v>184</v>
      </c>
      <c r="E421" s="15">
        <v>160</v>
      </c>
      <c r="F421" s="16"/>
    </row>
    <row r="422" ht="15.75">
      <c r="B422" s="13" t="s">
        <v>472</v>
      </c>
      <c r="C422" s="14" t="s">
        <v>473</v>
      </c>
      <c r="D422" s="14" t="s">
        <v>184</v>
      </c>
      <c r="E422" s="15">
        <v>180</v>
      </c>
      <c r="F422" s="16"/>
    </row>
    <row r="423" ht="15.75">
      <c r="B423" s="13" t="s">
        <v>474</v>
      </c>
      <c r="C423" s="14" t="s">
        <v>473</v>
      </c>
      <c r="D423" s="14" t="s">
        <v>184</v>
      </c>
      <c r="E423" s="15">
        <v>220</v>
      </c>
      <c r="F423" s="16"/>
    </row>
    <row r="424" ht="15" customHeight="1">
      <c r="B424" s="13" t="s">
        <v>475</v>
      </c>
      <c r="C424" s="14" t="s">
        <v>473</v>
      </c>
      <c r="D424" s="14" t="s">
        <v>184</v>
      </c>
      <c r="E424" s="15">
        <v>300</v>
      </c>
      <c r="F424" s="16"/>
    </row>
    <row r="425" ht="15.75">
      <c r="B425" s="13" t="s">
        <v>476</v>
      </c>
      <c r="C425" s="14" t="s">
        <v>473</v>
      </c>
      <c r="D425" s="14" t="s">
        <v>184</v>
      </c>
      <c r="E425" s="15">
        <v>410</v>
      </c>
      <c r="F425" s="16"/>
    </row>
    <row r="426" ht="15.75">
      <c r="B426" s="13" t="s">
        <v>477</v>
      </c>
      <c r="C426" s="14" t="s">
        <v>473</v>
      </c>
      <c r="D426" s="14" t="s">
        <v>184</v>
      </c>
      <c r="E426" s="15">
        <v>410</v>
      </c>
      <c r="F426" s="16"/>
    </row>
    <row r="427" ht="15.75">
      <c r="B427" s="13" t="s">
        <v>478</v>
      </c>
      <c r="C427" s="14" t="s">
        <v>473</v>
      </c>
      <c r="D427" s="14" t="s">
        <v>184</v>
      </c>
      <c r="E427" s="15">
        <v>460</v>
      </c>
      <c r="F427" s="16"/>
    </row>
    <row r="428" ht="15.75">
      <c r="B428" s="13" t="s">
        <v>479</v>
      </c>
      <c r="C428" s="14" t="s">
        <v>473</v>
      </c>
      <c r="D428" s="14" t="s">
        <v>184</v>
      </c>
      <c r="E428" s="15">
        <v>610</v>
      </c>
      <c r="F428" s="16"/>
    </row>
    <row r="429" ht="15.75">
      <c r="B429" s="13" t="s">
        <v>480</v>
      </c>
      <c r="C429" s="14" t="s">
        <v>473</v>
      </c>
      <c r="D429" s="14" t="s">
        <v>184</v>
      </c>
      <c r="E429" s="15">
        <v>570</v>
      </c>
      <c r="F429" s="16"/>
    </row>
    <row r="430" ht="15.75">
      <c r="B430" s="13" t="s">
        <v>481</v>
      </c>
      <c r="C430" s="14" t="s">
        <v>473</v>
      </c>
      <c r="D430" s="14" t="s">
        <v>184</v>
      </c>
      <c r="E430" s="15">
        <v>590</v>
      </c>
      <c r="F430" s="16"/>
    </row>
    <row r="431" ht="15.75">
      <c r="B431" s="13" t="s">
        <v>482</v>
      </c>
      <c r="C431" s="14" t="s">
        <v>473</v>
      </c>
      <c r="D431" s="14" t="s">
        <v>184</v>
      </c>
      <c r="E431" s="15">
        <v>650</v>
      </c>
      <c r="F431" s="16"/>
    </row>
    <row r="432" ht="15.75">
      <c r="B432" s="13" t="s">
        <v>483</v>
      </c>
      <c r="C432" s="14" t="s">
        <v>473</v>
      </c>
      <c r="D432" s="14" t="s">
        <v>184</v>
      </c>
      <c r="E432" s="15">
        <v>760</v>
      </c>
      <c r="F432" s="16"/>
    </row>
    <row r="433" ht="15.75">
      <c r="B433" s="13" t="s">
        <v>484</v>
      </c>
      <c r="C433" s="14" t="s">
        <v>485</v>
      </c>
      <c r="D433" s="14" t="s">
        <v>184</v>
      </c>
      <c r="E433" s="15">
        <v>740</v>
      </c>
      <c r="F433" s="16"/>
    </row>
    <row r="434" ht="15.75">
      <c r="B434" s="13" t="s">
        <v>486</v>
      </c>
      <c r="C434" s="14" t="s">
        <v>469</v>
      </c>
      <c r="D434" s="14" t="s">
        <v>184</v>
      </c>
      <c r="E434" s="15">
        <v>820</v>
      </c>
      <c r="F434" s="16"/>
    </row>
    <row r="435" ht="15.75">
      <c r="B435" s="13" t="s">
        <v>487</v>
      </c>
      <c r="C435" s="14" t="s">
        <v>471</v>
      </c>
      <c r="D435" s="14" t="s">
        <v>184</v>
      </c>
      <c r="E435" s="15">
        <v>920</v>
      </c>
      <c r="F435" s="16"/>
    </row>
    <row r="436" ht="15.75">
      <c r="B436" s="13" t="s">
        <v>488</v>
      </c>
      <c r="C436" s="14" t="s">
        <v>473</v>
      </c>
      <c r="D436" s="14" t="s">
        <v>184</v>
      </c>
      <c r="E436" s="15">
        <v>990</v>
      </c>
      <c r="F436" s="16"/>
    </row>
    <row r="437" ht="15.75">
      <c r="B437" s="13" t="s">
        <v>489</v>
      </c>
      <c r="C437" s="14" t="s">
        <v>471</v>
      </c>
      <c r="D437" s="14" t="s">
        <v>184</v>
      </c>
      <c r="E437" s="15">
        <v>1140</v>
      </c>
      <c r="F437" s="16"/>
      <c r="G437" s="2"/>
    </row>
    <row r="438" ht="15.75">
      <c r="B438" s="13" t="s">
        <v>490</v>
      </c>
      <c r="C438" s="14" t="s">
        <v>491</v>
      </c>
      <c r="D438" s="14" t="s">
        <v>184</v>
      </c>
      <c r="E438" s="15">
        <v>1030</v>
      </c>
      <c r="F438" s="16"/>
      <c r="G438" s="2"/>
    </row>
    <row r="439" ht="15.75">
      <c r="B439" s="13" t="s">
        <v>468</v>
      </c>
      <c r="C439" s="14" t="s">
        <v>469</v>
      </c>
      <c r="D439" s="14" t="s">
        <v>184</v>
      </c>
      <c r="E439" s="15">
        <v>80</v>
      </c>
      <c r="F439" s="16"/>
    </row>
    <row r="440" ht="15.75">
      <c r="B440" s="13" t="s">
        <v>492</v>
      </c>
      <c r="C440" s="14" t="s">
        <v>469</v>
      </c>
      <c r="D440" s="14" t="s">
        <v>184</v>
      </c>
      <c r="E440" s="15">
        <v>190</v>
      </c>
      <c r="F440" s="16"/>
    </row>
    <row r="441" ht="15.75">
      <c r="B441" s="13" t="s">
        <v>493</v>
      </c>
      <c r="C441" s="14" t="s">
        <v>469</v>
      </c>
      <c r="D441" s="14" t="s">
        <v>184</v>
      </c>
      <c r="E441" s="15">
        <v>230</v>
      </c>
      <c r="F441" s="16"/>
    </row>
    <row r="442" ht="15.75">
      <c r="B442" s="13" t="s">
        <v>494</v>
      </c>
      <c r="C442" s="14" t="s">
        <v>469</v>
      </c>
      <c r="D442" s="14" t="s">
        <v>184</v>
      </c>
      <c r="E442" s="15">
        <v>260</v>
      </c>
      <c r="F442" s="16"/>
    </row>
    <row r="443" ht="15.75">
      <c r="B443" s="13" t="s">
        <v>495</v>
      </c>
      <c r="C443" s="14" t="s">
        <v>469</v>
      </c>
      <c r="D443" s="14" t="s">
        <v>184</v>
      </c>
      <c r="E443" s="15">
        <v>360</v>
      </c>
      <c r="F443" s="16"/>
    </row>
    <row r="444" ht="15.75">
      <c r="B444" s="13" t="s">
        <v>496</v>
      </c>
      <c r="C444" s="14" t="s">
        <v>469</v>
      </c>
      <c r="D444" s="14" t="s">
        <v>184</v>
      </c>
      <c r="E444" s="15">
        <v>530</v>
      </c>
      <c r="F444" s="16"/>
    </row>
    <row r="445" ht="15.75">
      <c r="B445" s="13" t="s">
        <v>497</v>
      </c>
      <c r="C445" s="14" t="s">
        <v>469</v>
      </c>
      <c r="D445" s="14" t="s">
        <v>184</v>
      </c>
      <c r="E445" s="15">
        <v>400</v>
      </c>
      <c r="F445" s="16"/>
    </row>
    <row r="446" ht="15.75">
      <c r="B446" s="13" t="s">
        <v>498</v>
      </c>
      <c r="C446" s="14" t="s">
        <v>469</v>
      </c>
      <c r="D446" s="14" t="s">
        <v>184</v>
      </c>
      <c r="E446" s="15">
        <v>580</v>
      </c>
      <c r="F446" s="16"/>
    </row>
    <row r="447" ht="15.75">
      <c r="B447" s="13" t="s">
        <v>499</v>
      </c>
      <c r="C447" s="14" t="s">
        <v>469</v>
      </c>
      <c r="D447" s="14" t="s">
        <v>184</v>
      </c>
      <c r="E447" s="15">
        <v>790</v>
      </c>
      <c r="F447" s="16"/>
    </row>
    <row r="448" ht="15.75">
      <c r="B448" s="13" t="s">
        <v>500</v>
      </c>
      <c r="C448" s="14" t="s">
        <v>469</v>
      </c>
      <c r="D448" s="14" t="s">
        <v>184</v>
      </c>
      <c r="E448" s="15">
        <v>960</v>
      </c>
    </row>
    <row r="449" ht="15.75">
      <c r="B449" s="13" t="s">
        <v>501</v>
      </c>
      <c r="C449" s="14" t="s">
        <v>469</v>
      </c>
      <c r="D449" s="14" t="s">
        <v>184</v>
      </c>
      <c r="E449" s="15">
        <v>1140</v>
      </c>
    </row>
    <row r="450" ht="15.75">
      <c r="B450" s="13" t="s">
        <v>502</v>
      </c>
      <c r="C450" s="14" t="s">
        <v>469</v>
      </c>
      <c r="D450" s="14" t="s">
        <v>184</v>
      </c>
      <c r="E450" s="15">
        <v>130</v>
      </c>
    </row>
    <row r="451" ht="15.75">
      <c r="B451" s="13" t="s">
        <v>503</v>
      </c>
      <c r="C451" s="14" t="s">
        <v>469</v>
      </c>
      <c r="D451" s="14" t="s">
        <v>184</v>
      </c>
      <c r="E451" s="15">
        <v>170</v>
      </c>
    </row>
    <row r="452" ht="15.75">
      <c r="B452" s="13" t="s">
        <v>504</v>
      </c>
      <c r="C452" s="14" t="s">
        <v>469</v>
      </c>
      <c r="D452" s="14" t="s">
        <v>184</v>
      </c>
      <c r="E452" s="15">
        <v>230</v>
      </c>
    </row>
    <row r="453" ht="15.75">
      <c r="B453" s="20" t="s">
        <v>505</v>
      </c>
      <c r="C453" s="21"/>
      <c r="D453" s="21" t="s">
        <v>467</v>
      </c>
      <c r="E453" s="22"/>
    </row>
    <row r="454" ht="15.75">
      <c r="B454" s="13" t="s">
        <v>506</v>
      </c>
      <c r="C454" s="14" t="s">
        <v>507</v>
      </c>
      <c r="D454" s="14" t="s">
        <v>14</v>
      </c>
      <c r="E454" s="15">
        <v>1730</v>
      </c>
    </row>
    <row r="455" ht="15.75">
      <c r="B455" s="13" t="s">
        <v>508</v>
      </c>
      <c r="C455" s="14" t="s">
        <v>346</v>
      </c>
      <c r="D455" s="14" t="s">
        <v>14</v>
      </c>
      <c r="E455" s="15">
        <v>2200</v>
      </c>
    </row>
    <row r="456" ht="15.75">
      <c r="B456" s="13" t="s">
        <v>509</v>
      </c>
      <c r="C456" s="14" t="s">
        <v>346</v>
      </c>
      <c r="D456" s="14" t="s">
        <v>14</v>
      </c>
      <c r="E456" s="15">
        <v>630</v>
      </c>
    </row>
    <row r="457" ht="15.75">
      <c r="B457" s="13" t="s">
        <v>510</v>
      </c>
      <c r="C457" s="14" t="s">
        <v>346</v>
      </c>
      <c r="D457" s="14" t="s">
        <v>14</v>
      </c>
      <c r="E457" s="15">
        <v>1630</v>
      </c>
    </row>
    <row r="458" ht="15.75">
      <c r="B458" s="13" t="s">
        <v>511</v>
      </c>
      <c r="C458" s="14" t="s">
        <v>346</v>
      </c>
      <c r="D458" s="14" t="s">
        <v>14</v>
      </c>
      <c r="E458" s="15">
        <v>2120</v>
      </c>
    </row>
    <row r="459" ht="15.75">
      <c r="B459" s="13" t="s">
        <v>512</v>
      </c>
      <c r="C459" s="14" t="s">
        <v>346</v>
      </c>
      <c r="D459" s="14" t="s">
        <v>14</v>
      </c>
      <c r="E459" s="15">
        <v>4760</v>
      </c>
    </row>
    <row r="460" ht="15.75">
      <c r="B460" s="13" t="s">
        <v>513</v>
      </c>
      <c r="C460" s="14" t="s">
        <v>514</v>
      </c>
      <c r="D460" s="14" t="s">
        <v>184</v>
      </c>
      <c r="E460" s="15">
        <v>220</v>
      </c>
    </row>
    <row r="461" ht="15.75">
      <c r="B461" s="13" t="s">
        <v>515</v>
      </c>
      <c r="C461" s="14" t="s">
        <v>516</v>
      </c>
      <c r="D461" s="14" t="s">
        <v>14</v>
      </c>
      <c r="E461" s="15">
        <v>200</v>
      </c>
    </row>
    <row r="462" ht="15.75">
      <c r="B462" s="13" t="s">
        <v>517</v>
      </c>
      <c r="C462" s="14" t="s">
        <v>164</v>
      </c>
      <c r="D462" s="14" t="s">
        <v>184</v>
      </c>
      <c r="E462" s="15">
        <v>200</v>
      </c>
    </row>
    <row r="463" ht="15" customHeight="1">
      <c r="B463" s="13" t="s">
        <v>518</v>
      </c>
      <c r="C463" s="14" t="s">
        <v>346</v>
      </c>
      <c r="D463" s="14" t="s">
        <v>184</v>
      </c>
      <c r="E463" s="15">
        <v>710</v>
      </c>
    </row>
    <row r="464" ht="15.75">
      <c r="B464" s="13" t="s">
        <v>519</v>
      </c>
      <c r="C464" s="14" t="s">
        <v>346</v>
      </c>
      <c r="D464" s="14" t="s">
        <v>184</v>
      </c>
      <c r="E464" s="15">
        <v>980</v>
      </c>
    </row>
    <row r="465" ht="15.75">
      <c r="B465" s="13" t="s">
        <v>520</v>
      </c>
      <c r="C465" s="14" t="s">
        <v>346</v>
      </c>
      <c r="D465" s="14" t="s">
        <v>184</v>
      </c>
      <c r="E465" s="15">
        <v>1180</v>
      </c>
    </row>
    <row r="466" ht="15.75">
      <c r="B466" s="13" t="s">
        <v>521</v>
      </c>
      <c r="C466" s="14" t="s">
        <v>346</v>
      </c>
      <c r="D466" s="14" t="s">
        <v>184</v>
      </c>
      <c r="E466" s="15">
        <v>1620</v>
      </c>
    </row>
    <row r="467" ht="14.25">
      <c r="B467" s="23" t="s">
        <v>522</v>
      </c>
    </row>
    <row r="470" ht="14.25">
      <c r="B470" s="1"/>
    </row>
  </sheetData>
  <autoFilter ref="A9:G467"/>
  <mergeCells count="2">
    <mergeCell ref="B7:E7"/>
    <mergeCell ref="B8:E8"/>
  </mergeCells>
  <printOptions headings="0" gridLines="0"/>
  <pageMargins left="0.55138888888888904" right="0.31527777777777799" top="0.35416666666666702" bottom="0.55138888888888904" header="0.51181102362204689" footer="0.31527777777777799"/>
  <pageSetup paperSize="1" scale="90" fitToWidth="1" fitToHeight="0" pageOrder="downThenOver" orientation="portrait" usePrinterDefaults="1" blackAndWhite="0" draft="0" cellComments="none" useFirstPageNumber="0" errors="displayed" horizontalDpi="300" verticalDpi="300" copies="1"/>
  <headerFooter>
    <oddFooter>&amp;CПрейскурант на материалы&amp;R&amp;P из &amp;N</oddFooter>
  </headerFooter>
  <rowBreaks count="1" manualBreakCount="1">
    <brk id="34" man="1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7C7C7C"/>
    <outlinePr applyStyles="0" summaryBelow="1" summaryRight="1" showOutlineSymbols="1"/>
    <pageSetUpPr autoPageBreaks="1" fitToPage="1"/>
  </sheetPr>
  <sheetViews>
    <sheetView showFormulas="0" showGridLines="1" showRowColHeaders="1" showZeros="1" showRuler="1" view="pageBreakPreview" topLeftCell="A1" zoomScale="100" workbookViewId="0">
      <pane xSplit="5" ySplit="5" topLeftCell="F6" activePane="bottomRight" state="frozen"/>
      <selection activeCell="A1" activeCellId="0" sqref="A1"/>
    </sheetView>
  </sheetViews>
  <sheetFormatPr defaultColWidth="8.6796875" defaultRowHeight="14.25" outlineLevelRow="1" outlineLevelCol="1"/>
  <cols>
    <col customWidth="1" min="1" max="1" style="0" width="46.57"/>
    <col customWidth="1" hidden="1" min="2" max="3" style="0" width="9.5700000000000003"/>
    <col customWidth="1" min="5" max="5" style="0" width="11.57"/>
    <col customWidth="1" min="6" max="6" style="0" width="9.7100000000000009"/>
    <col customWidth="1" min="7" max="9" style="0" width="10.57"/>
    <col customWidth="1" min="10" max="10" outlineLevel="1" style="0" width="9.5700000000000003"/>
    <col customWidth="1" hidden="1" min="11" max="11" outlineLevel="1" style="0" width="53.140000000000001"/>
    <col customWidth="1" hidden="1" min="12" max="12" style="0" width="11"/>
    <col customWidth="1" hidden="1" min="13" max="13" style="0" width="8.8599999999999994"/>
    <col customWidth="1" hidden="1" min="14" max="14" style="0" width="11"/>
    <col customWidth="1" hidden="1" min="15" max="15" style="0" width="11.43"/>
    <col customWidth="1" hidden="1" min="16" max="16" outlineLevel="1" style="0" width="16.57"/>
    <col customWidth="1" hidden="1" min="17" max="17" outlineLevel="1" style="24" width="80.150000000000006"/>
    <col customWidth="1" hidden="1" min="18" max="18" outlineLevel="1" style="0" width="13.42"/>
    <col customWidth="1" hidden="1" min="19" max="19" outlineLevel="1" style="0" width="9.1400000000000006"/>
    <col customWidth="1" hidden="1" min="20" max="20" outlineLevel="1" style="0" width="14.42"/>
    <col customWidth="1" hidden="1" min="21" max="21" outlineLevel="1" style="0" width="10.85"/>
    <col customWidth="1" hidden="1" min="22" max="22" outlineLevel="1" style="0" width="12.289999999999999"/>
    <col customWidth="1" hidden="1" min="23" max="23" outlineLevel="1" style="0" width="62.710000000000001"/>
    <col customWidth="1" hidden="1" min="24" max="24" outlineLevel="1" style="0" width="9.1400000000000006"/>
    <col customWidth="1" hidden="1" min="25" max="25" style="0" width="9.1400000000000006"/>
    <col customWidth="1" hidden="1" min="26" max="26" style="0" width="10.710000000000001"/>
    <col customWidth="1" hidden="1" min="27" max="30" style="0" width="9.1400000000000006"/>
    <col customWidth="1" min="31" max="31" style="0" width="10.57"/>
    <col customWidth="1" min="32" max="32" style="0" width="45"/>
    <col customWidth="1" min="33" max="33" style="0" width="10.289999999999999"/>
    <col customWidth="1" min="34" max="34" style="0" width="6.29"/>
    <col customWidth="1" min="35" max="36" style="0" width="9.1400000000000006"/>
    <col customWidth="1" min="37" max="37" style="0" width="9.8599999999999994"/>
    <col customWidth="1" min="38" max="38" style="0" width="12.710000000000001"/>
    <col customWidth="1" min="39" max="40" style="2" width="12.710000000000001"/>
    <col customWidth="1" min="41" max="41" style="25" width="9.1400000000000006"/>
    <col customWidth="1" min="42" max="42" style="0" width="2.8599999999999999"/>
    <col customWidth="1" min="43" max="43" style="0" width="9.4199999999999999"/>
    <col customWidth="1" hidden="1" min="44" max="44" style="0" width="9.1400000000000006"/>
    <col customWidth="1" hidden="1" min="45" max="45" style="0" width="9.2899999999999991"/>
    <col customWidth="1" hidden="1" min="46" max="46" style="0" width="10.85"/>
    <col customWidth="1" min="47" max="47" style="26" width="9.1400000000000006"/>
    <col customWidth="1" min="257" max="257" style="0" width="46.57"/>
    <col customWidth="1" hidden="1" min="258" max="259" style="0" width="11.529999999999999"/>
    <col customWidth="1" min="261" max="261" style="0" width="11.57"/>
    <col customWidth="1" min="262" max="262" style="0" width="9.7100000000000009"/>
    <col customWidth="1" min="263" max="265" style="0" width="10.57"/>
    <col customWidth="1" min="266" max="266" style="0" width="9.5700000000000003"/>
    <col customWidth="1" hidden="1" min="267" max="286" style="0" width="11.529999999999999"/>
    <col customWidth="1" min="287" max="287" style="0" width="10.57"/>
    <col customWidth="1" min="288" max="288" style="0" width="45"/>
    <col customWidth="1" min="289" max="289" style="0" width="10.289999999999999"/>
    <col customWidth="1" min="290" max="290" style="0" width="6.29"/>
    <col customWidth="1" min="293" max="293" style="0" width="9.8599999999999994"/>
    <col customWidth="1" min="294" max="296" style="0" width="12.710000000000001"/>
    <col customWidth="1" min="298" max="298" style="0" width="2.8599999999999999"/>
    <col customWidth="1" min="299" max="299" style="0" width="9.4199999999999999"/>
    <col customWidth="1" hidden="1" min="300" max="302" style="0" width="11.529999999999999"/>
    <col customWidth="1" min="513" max="513" style="0" width="46.57"/>
    <col customWidth="1" hidden="1" min="514" max="515" style="0" width="11.529999999999999"/>
    <col customWidth="1" min="517" max="517" style="0" width="11.57"/>
    <col customWidth="1" min="518" max="518" style="0" width="9.7100000000000009"/>
    <col customWidth="1" min="519" max="521" style="0" width="10.57"/>
    <col customWidth="1" min="522" max="522" style="0" width="9.5700000000000003"/>
    <col customWidth="1" hidden="1" min="523" max="542" style="0" width="11.529999999999999"/>
    <col customWidth="1" min="543" max="543" style="0" width="10.57"/>
    <col customWidth="1" min="544" max="544" style="0" width="45"/>
    <col customWidth="1" min="545" max="545" style="0" width="10.289999999999999"/>
    <col customWidth="1" min="546" max="546" style="0" width="6.29"/>
    <col customWidth="1" min="549" max="549" style="0" width="9.8599999999999994"/>
    <col customWidth="1" min="550" max="552" style="0" width="12.710000000000001"/>
    <col customWidth="1" min="554" max="554" style="0" width="2.8599999999999999"/>
    <col customWidth="1" min="555" max="555" style="0" width="9.4199999999999999"/>
    <col customWidth="1" hidden="1" min="556" max="558" style="0" width="11.529999999999999"/>
    <col customWidth="1" min="769" max="769" style="0" width="46.57"/>
    <col customWidth="1" hidden="1" min="770" max="771" style="0" width="11.529999999999999"/>
    <col customWidth="1" min="773" max="773" style="0" width="11.57"/>
    <col customWidth="1" min="774" max="774" style="0" width="9.7100000000000009"/>
    <col customWidth="1" min="775" max="777" style="0" width="10.57"/>
    <col customWidth="1" min="778" max="778" style="0" width="9.5700000000000003"/>
    <col customWidth="1" hidden="1" min="779" max="798" style="0" width="11.529999999999999"/>
    <col customWidth="1" min="799" max="799" style="0" width="10.57"/>
    <col customWidth="1" min="800" max="800" style="0" width="45"/>
    <col customWidth="1" min="801" max="801" style="0" width="10.289999999999999"/>
    <col customWidth="1" min="802" max="802" style="0" width="6.29"/>
    <col customWidth="1" min="805" max="805" style="0" width="9.8599999999999994"/>
    <col customWidth="1" min="806" max="808" style="0" width="12.710000000000001"/>
    <col customWidth="1" min="810" max="810" style="0" width="2.8599999999999999"/>
    <col customWidth="1" min="811" max="811" style="0" width="9.4199999999999999"/>
    <col customWidth="1" hidden="1" min="812" max="814" style="0" width="11.529999999999999"/>
    <col customWidth="1" min="1025" max="1025" style="0" width="46.57"/>
    <col customWidth="1" hidden="1" min="1026" max="1027" style="0" width="11.529999999999999"/>
    <col customWidth="1" min="1029" max="1029" style="0" width="11.57"/>
    <col customWidth="1" min="1030" max="1030" style="0" width="9.7100000000000009"/>
    <col customWidth="1" min="1031" max="1033" style="0" width="10.57"/>
    <col customWidth="1" min="1034" max="1034" style="0" width="9.5700000000000003"/>
    <col customWidth="1" hidden="1" min="1035" max="1054" style="0" width="11.529999999999999"/>
    <col customWidth="1" min="1055" max="1055" style="0" width="10.57"/>
    <col customWidth="1" min="1056" max="1056" style="0" width="45"/>
    <col customWidth="1" min="1057" max="1057" style="0" width="10.289999999999999"/>
    <col customWidth="1" min="1058" max="1058" style="0" width="6.29"/>
    <col customWidth="1" min="1061" max="1061" style="0" width="9.8599999999999994"/>
    <col customWidth="1" min="1062" max="1064" style="0" width="12.710000000000001"/>
    <col customWidth="1" min="1066" max="1066" style="0" width="2.8599999999999999"/>
    <col customWidth="1" min="1067" max="1067" style="0" width="9.4199999999999999"/>
    <col customWidth="1" hidden="1" min="1068" max="1070" style="0" width="11.529999999999999"/>
    <col customWidth="1" min="1281" max="1281" style="0" width="46.57"/>
    <col customWidth="1" hidden="1" min="1282" max="1283" style="0" width="11.529999999999999"/>
    <col customWidth="1" min="1285" max="1285" style="0" width="11.57"/>
    <col customWidth="1" min="1286" max="1286" style="0" width="9.7100000000000009"/>
    <col customWidth="1" min="1287" max="1289" style="0" width="10.57"/>
    <col customWidth="1" min="1290" max="1290" style="0" width="9.5700000000000003"/>
    <col customWidth="1" hidden="1" min="1291" max="1310" style="0" width="11.529999999999999"/>
    <col customWidth="1" min="1311" max="1311" style="0" width="10.57"/>
    <col customWidth="1" min="1312" max="1312" style="0" width="45"/>
    <col customWidth="1" min="1313" max="1313" style="0" width="10.289999999999999"/>
    <col customWidth="1" min="1314" max="1314" style="0" width="6.29"/>
    <col customWidth="1" min="1317" max="1317" style="0" width="9.8599999999999994"/>
    <col customWidth="1" min="1318" max="1320" style="0" width="12.710000000000001"/>
    <col customWidth="1" min="1322" max="1322" style="0" width="2.8599999999999999"/>
    <col customWidth="1" min="1323" max="1323" style="0" width="9.4199999999999999"/>
    <col customWidth="1" hidden="1" min="1324" max="1326" style="0" width="11.529999999999999"/>
    <col customWidth="1" min="1537" max="1537" style="0" width="46.57"/>
    <col customWidth="1" hidden="1" min="1538" max="1539" style="0" width="11.529999999999999"/>
    <col customWidth="1" min="1541" max="1541" style="0" width="11.57"/>
    <col customWidth="1" min="1542" max="1542" style="0" width="9.7100000000000009"/>
    <col customWidth="1" min="1543" max="1545" style="0" width="10.57"/>
    <col customWidth="1" min="1546" max="1546" style="0" width="9.5700000000000003"/>
    <col customWidth="1" hidden="1" min="1547" max="1566" style="0" width="11.529999999999999"/>
    <col customWidth="1" min="1567" max="1567" style="0" width="10.57"/>
    <col customWidth="1" min="1568" max="1568" style="0" width="45"/>
    <col customWidth="1" min="1569" max="1569" style="0" width="10.289999999999999"/>
    <col customWidth="1" min="1570" max="1570" style="0" width="6.29"/>
    <col customWidth="1" min="1573" max="1573" style="0" width="9.8599999999999994"/>
    <col customWidth="1" min="1574" max="1576" style="0" width="12.710000000000001"/>
    <col customWidth="1" min="1578" max="1578" style="0" width="2.8599999999999999"/>
    <col customWidth="1" min="1579" max="1579" style="0" width="9.4199999999999999"/>
    <col customWidth="1" hidden="1" min="1580" max="1582" style="0" width="11.529999999999999"/>
    <col customWidth="1" min="1793" max="1793" style="0" width="46.57"/>
    <col customWidth="1" hidden="1" min="1794" max="1795" style="0" width="11.529999999999999"/>
    <col customWidth="1" min="1797" max="1797" style="0" width="11.57"/>
    <col customWidth="1" min="1798" max="1798" style="0" width="9.7100000000000009"/>
    <col customWidth="1" min="1799" max="1801" style="0" width="10.57"/>
    <col customWidth="1" min="1802" max="1802" style="0" width="9.5700000000000003"/>
    <col customWidth="1" hidden="1" min="1803" max="1822" style="0" width="11.529999999999999"/>
    <col customWidth="1" min="1823" max="1823" style="0" width="10.57"/>
    <col customWidth="1" min="1824" max="1824" style="0" width="45"/>
    <col customWidth="1" min="1825" max="1825" style="0" width="10.289999999999999"/>
    <col customWidth="1" min="1826" max="1826" style="0" width="6.29"/>
    <col customWidth="1" min="1829" max="1829" style="0" width="9.8599999999999994"/>
    <col customWidth="1" min="1830" max="1832" style="0" width="12.710000000000001"/>
    <col customWidth="1" min="1834" max="1834" style="0" width="2.8599999999999999"/>
    <col customWidth="1" min="1835" max="1835" style="0" width="9.4199999999999999"/>
    <col customWidth="1" hidden="1" min="1836" max="1838" style="0" width="11.529999999999999"/>
    <col customWidth="1" min="2049" max="2049" style="0" width="46.57"/>
    <col customWidth="1" hidden="1" min="2050" max="2051" style="0" width="11.529999999999999"/>
    <col customWidth="1" min="2053" max="2053" style="0" width="11.57"/>
    <col customWidth="1" min="2054" max="2054" style="0" width="9.7100000000000009"/>
    <col customWidth="1" min="2055" max="2057" style="0" width="10.57"/>
    <col customWidth="1" min="2058" max="2058" style="0" width="9.5700000000000003"/>
    <col customWidth="1" hidden="1" min="2059" max="2078" style="0" width="11.529999999999999"/>
    <col customWidth="1" min="2079" max="2079" style="0" width="10.57"/>
    <col customWidth="1" min="2080" max="2080" style="0" width="45"/>
    <col customWidth="1" min="2081" max="2081" style="0" width="10.289999999999999"/>
    <col customWidth="1" min="2082" max="2082" style="0" width="6.29"/>
    <col customWidth="1" min="2085" max="2085" style="0" width="9.8599999999999994"/>
    <col customWidth="1" min="2086" max="2088" style="0" width="12.710000000000001"/>
    <col customWidth="1" min="2090" max="2090" style="0" width="2.8599999999999999"/>
    <col customWidth="1" min="2091" max="2091" style="0" width="9.4199999999999999"/>
    <col customWidth="1" hidden="1" min="2092" max="2094" style="0" width="11.529999999999999"/>
    <col customWidth="1" min="2305" max="2305" style="0" width="46.57"/>
    <col customWidth="1" hidden="1" min="2306" max="2307" style="0" width="11.529999999999999"/>
    <col customWidth="1" min="2309" max="2309" style="0" width="11.57"/>
    <col customWidth="1" min="2310" max="2310" style="0" width="9.7100000000000009"/>
    <col customWidth="1" min="2311" max="2313" style="0" width="10.57"/>
    <col customWidth="1" min="2314" max="2314" style="0" width="9.5700000000000003"/>
    <col customWidth="1" hidden="1" min="2315" max="2334" style="0" width="11.529999999999999"/>
    <col customWidth="1" min="2335" max="2335" style="0" width="10.57"/>
    <col customWidth="1" min="2336" max="2336" style="0" width="45"/>
    <col customWidth="1" min="2337" max="2337" style="0" width="10.289999999999999"/>
    <col customWidth="1" min="2338" max="2338" style="0" width="6.29"/>
    <col customWidth="1" min="2341" max="2341" style="0" width="9.8599999999999994"/>
    <col customWidth="1" min="2342" max="2344" style="0" width="12.710000000000001"/>
    <col customWidth="1" min="2346" max="2346" style="0" width="2.8599999999999999"/>
    <col customWidth="1" min="2347" max="2347" style="0" width="9.4199999999999999"/>
    <col customWidth="1" hidden="1" min="2348" max="2350" style="0" width="11.529999999999999"/>
    <col customWidth="1" min="2561" max="2561" style="0" width="46.57"/>
    <col customWidth="1" hidden="1" min="2562" max="2563" style="0" width="11.529999999999999"/>
    <col customWidth="1" min="2565" max="2565" style="0" width="11.57"/>
    <col customWidth="1" min="2566" max="2566" style="0" width="9.7100000000000009"/>
    <col customWidth="1" min="2567" max="2569" style="0" width="10.57"/>
    <col customWidth="1" min="2570" max="2570" style="0" width="9.5700000000000003"/>
    <col customWidth="1" hidden="1" min="2571" max="2590" style="0" width="11.529999999999999"/>
    <col customWidth="1" min="2591" max="2591" style="0" width="10.57"/>
    <col customWidth="1" min="2592" max="2592" style="0" width="45"/>
    <col customWidth="1" min="2593" max="2593" style="0" width="10.289999999999999"/>
    <col customWidth="1" min="2594" max="2594" style="0" width="6.29"/>
    <col customWidth="1" min="2597" max="2597" style="0" width="9.8599999999999994"/>
    <col customWidth="1" min="2598" max="2600" style="0" width="12.710000000000001"/>
    <col customWidth="1" min="2602" max="2602" style="0" width="2.8599999999999999"/>
    <col customWidth="1" min="2603" max="2603" style="0" width="9.4199999999999999"/>
    <col customWidth="1" hidden="1" min="2604" max="2606" style="0" width="11.529999999999999"/>
    <col customWidth="1" min="2817" max="2817" style="0" width="46.57"/>
    <col customWidth="1" hidden="1" min="2818" max="2819" style="0" width="11.529999999999999"/>
    <col customWidth="1" min="2821" max="2821" style="0" width="11.57"/>
    <col customWidth="1" min="2822" max="2822" style="0" width="9.7100000000000009"/>
    <col customWidth="1" min="2823" max="2825" style="0" width="10.57"/>
    <col customWidth="1" min="2826" max="2826" style="0" width="9.5700000000000003"/>
    <col customWidth="1" hidden="1" min="2827" max="2846" style="0" width="11.529999999999999"/>
    <col customWidth="1" min="2847" max="2847" style="0" width="10.57"/>
    <col customWidth="1" min="2848" max="2848" style="0" width="45"/>
    <col customWidth="1" min="2849" max="2849" style="0" width="10.289999999999999"/>
    <col customWidth="1" min="2850" max="2850" style="0" width="6.29"/>
    <col customWidth="1" min="2853" max="2853" style="0" width="9.8599999999999994"/>
    <col customWidth="1" min="2854" max="2856" style="0" width="12.710000000000001"/>
    <col customWidth="1" min="2858" max="2858" style="0" width="2.8599999999999999"/>
    <col customWidth="1" min="2859" max="2859" style="0" width="9.4199999999999999"/>
    <col customWidth="1" hidden="1" min="2860" max="2862" style="0" width="11.529999999999999"/>
    <col customWidth="1" min="3073" max="3073" style="0" width="46.57"/>
    <col customWidth="1" hidden="1" min="3074" max="3075" style="0" width="11.529999999999999"/>
    <col customWidth="1" min="3077" max="3077" style="0" width="11.57"/>
    <col customWidth="1" min="3078" max="3078" style="0" width="9.7100000000000009"/>
    <col customWidth="1" min="3079" max="3081" style="0" width="10.57"/>
    <col customWidth="1" min="3082" max="3082" style="0" width="9.5700000000000003"/>
    <col customWidth="1" hidden="1" min="3083" max="3102" style="0" width="11.529999999999999"/>
    <col customWidth="1" min="3103" max="3103" style="0" width="10.57"/>
    <col customWidth="1" min="3104" max="3104" style="0" width="45"/>
    <col customWidth="1" min="3105" max="3105" style="0" width="10.289999999999999"/>
    <col customWidth="1" min="3106" max="3106" style="0" width="6.29"/>
    <col customWidth="1" min="3109" max="3109" style="0" width="9.8599999999999994"/>
    <col customWidth="1" min="3110" max="3112" style="0" width="12.710000000000001"/>
    <col customWidth="1" min="3114" max="3114" style="0" width="2.8599999999999999"/>
    <col customWidth="1" min="3115" max="3115" style="0" width="9.4199999999999999"/>
    <col customWidth="1" hidden="1" min="3116" max="3118" style="0" width="11.529999999999999"/>
    <col customWidth="1" min="3329" max="3329" style="0" width="46.57"/>
    <col customWidth="1" hidden="1" min="3330" max="3331" style="0" width="11.529999999999999"/>
    <col customWidth="1" min="3333" max="3333" style="0" width="11.57"/>
    <col customWidth="1" min="3334" max="3334" style="0" width="9.7100000000000009"/>
    <col customWidth="1" min="3335" max="3337" style="0" width="10.57"/>
    <col customWidth="1" min="3338" max="3338" style="0" width="9.5700000000000003"/>
    <col customWidth="1" hidden="1" min="3339" max="3358" style="0" width="11.529999999999999"/>
    <col customWidth="1" min="3359" max="3359" style="0" width="10.57"/>
    <col customWidth="1" min="3360" max="3360" style="0" width="45"/>
    <col customWidth="1" min="3361" max="3361" style="0" width="10.289999999999999"/>
    <col customWidth="1" min="3362" max="3362" style="0" width="6.29"/>
    <col customWidth="1" min="3365" max="3365" style="0" width="9.8599999999999994"/>
    <col customWidth="1" min="3366" max="3368" style="0" width="12.710000000000001"/>
    <col customWidth="1" min="3370" max="3370" style="0" width="2.8599999999999999"/>
    <col customWidth="1" min="3371" max="3371" style="0" width="9.4199999999999999"/>
    <col customWidth="1" hidden="1" min="3372" max="3374" style="0" width="11.529999999999999"/>
    <col customWidth="1" min="3585" max="3585" style="0" width="46.57"/>
    <col customWidth="1" hidden="1" min="3586" max="3587" style="0" width="11.529999999999999"/>
    <col customWidth="1" min="3589" max="3589" style="0" width="11.57"/>
    <col customWidth="1" min="3590" max="3590" style="0" width="9.7100000000000009"/>
    <col customWidth="1" min="3591" max="3593" style="0" width="10.57"/>
    <col customWidth="1" min="3594" max="3594" style="0" width="9.5700000000000003"/>
    <col customWidth="1" hidden="1" min="3595" max="3614" style="0" width="11.529999999999999"/>
    <col customWidth="1" min="3615" max="3615" style="0" width="10.57"/>
    <col customWidth="1" min="3616" max="3616" style="0" width="45"/>
    <col customWidth="1" min="3617" max="3617" style="0" width="10.289999999999999"/>
    <col customWidth="1" min="3618" max="3618" style="0" width="6.29"/>
    <col customWidth="1" min="3621" max="3621" style="0" width="9.8599999999999994"/>
    <col customWidth="1" min="3622" max="3624" style="0" width="12.710000000000001"/>
    <col customWidth="1" min="3626" max="3626" style="0" width="2.8599999999999999"/>
    <col customWidth="1" min="3627" max="3627" style="0" width="9.4199999999999999"/>
    <col customWidth="1" hidden="1" min="3628" max="3630" style="0" width="11.529999999999999"/>
    <col customWidth="1" min="3841" max="3841" style="0" width="46.57"/>
    <col customWidth="1" hidden="1" min="3842" max="3843" style="0" width="11.529999999999999"/>
    <col customWidth="1" min="3845" max="3845" style="0" width="11.57"/>
    <col customWidth="1" min="3846" max="3846" style="0" width="9.7100000000000009"/>
    <col customWidth="1" min="3847" max="3849" style="0" width="10.57"/>
    <col customWidth="1" min="3850" max="3850" style="0" width="9.5700000000000003"/>
    <col customWidth="1" hidden="1" min="3851" max="3870" style="0" width="11.529999999999999"/>
    <col customWidth="1" min="3871" max="3871" style="0" width="10.57"/>
    <col customWidth="1" min="3872" max="3872" style="0" width="45"/>
    <col customWidth="1" min="3873" max="3873" style="0" width="10.289999999999999"/>
    <col customWidth="1" min="3874" max="3874" style="0" width="6.29"/>
    <col customWidth="1" min="3877" max="3877" style="0" width="9.8599999999999994"/>
    <col customWidth="1" min="3878" max="3880" style="0" width="12.710000000000001"/>
    <col customWidth="1" min="3882" max="3882" style="0" width="2.8599999999999999"/>
    <col customWidth="1" min="3883" max="3883" style="0" width="9.4199999999999999"/>
    <col customWidth="1" hidden="1" min="3884" max="3886" style="0" width="11.529999999999999"/>
    <col customWidth="1" min="4097" max="4097" style="0" width="46.57"/>
    <col customWidth="1" hidden="1" min="4098" max="4099" style="0" width="11.529999999999999"/>
    <col customWidth="1" min="4101" max="4101" style="0" width="11.57"/>
    <col customWidth="1" min="4102" max="4102" style="0" width="9.7100000000000009"/>
    <col customWidth="1" min="4103" max="4105" style="0" width="10.57"/>
    <col customWidth="1" min="4106" max="4106" style="0" width="9.5700000000000003"/>
    <col customWidth="1" hidden="1" min="4107" max="4126" style="0" width="11.529999999999999"/>
    <col customWidth="1" min="4127" max="4127" style="0" width="10.57"/>
    <col customWidth="1" min="4128" max="4128" style="0" width="45"/>
    <col customWidth="1" min="4129" max="4129" style="0" width="10.289999999999999"/>
    <col customWidth="1" min="4130" max="4130" style="0" width="6.29"/>
    <col customWidth="1" min="4133" max="4133" style="0" width="9.8599999999999994"/>
    <col customWidth="1" min="4134" max="4136" style="0" width="12.710000000000001"/>
    <col customWidth="1" min="4138" max="4138" style="0" width="2.8599999999999999"/>
    <col customWidth="1" min="4139" max="4139" style="0" width="9.4199999999999999"/>
    <col customWidth="1" hidden="1" min="4140" max="4142" style="0" width="11.529999999999999"/>
    <col customWidth="1" min="4353" max="4353" style="0" width="46.57"/>
    <col customWidth="1" hidden="1" min="4354" max="4355" style="0" width="11.529999999999999"/>
    <col customWidth="1" min="4357" max="4357" style="0" width="11.57"/>
    <col customWidth="1" min="4358" max="4358" style="0" width="9.7100000000000009"/>
    <col customWidth="1" min="4359" max="4361" style="0" width="10.57"/>
    <col customWidth="1" min="4362" max="4362" style="0" width="9.5700000000000003"/>
    <col customWidth="1" hidden="1" min="4363" max="4382" style="0" width="11.529999999999999"/>
    <col customWidth="1" min="4383" max="4383" style="0" width="10.57"/>
    <col customWidth="1" min="4384" max="4384" style="0" width="45"/>
    <col customWidth="1" min="4385" max="4385" style="0" width="10.289999999999999"/>
    <col customWidth="1" min="4386" max="4386" style="0" width="6.29"/>
    <col customWidth="1" min="4389" max="4389" style="0" width="9.8599999999999994"/>
    <col customWidth="1" min="4390" max="4392" style="0" width="12.710000000000001"/>
    <col customWidth="1" min="4394" max="4394" style="0" width="2.8599999999999999"/>
    <col customWidth="1" min="4395" max="4395" style="0" width="9.4199999999999999"/>
    <col customWidth="1" hidden="1" min="4396" max="4398" style="0" width="11.529999999999999"/>
    <col customWidth="1" min="4609" max="4609" style="0" width="46.57"/>
    <col customWidth="1" hidden="1" min="4610" max="4611" style="0" width="11.529999999999999"/>
    <col customWidth="1" min="4613" max="4613" style="0" width="11.57"/>
    <col customWidth="1" min="4614" max="4614" style="0" width="9.7100000000000009"/>
    <col customWidth="1" min="4615" max="4617" style="0" width="10.57"/>
    <col customWidth="1" min="4618" max="4618" style="0" width="9.5700000000000003"/>
    <col customWidth="1" hidden="1" min="4619" max="4638" style="0" width="11.529999999999999"/>
    <col customWidth="1" min="4639" max="4639" style="0" width="10.57"/>
    <col customWidth="1" min="4640" max="4640" style="0" width="45"/>
    <col customWidth="1" min="4641" max="4641" style="0" width="10.289999999999999"/>
    <col customWidth="1" min="4642" max="4642" style="0" width="6.29"/>
    <col customWidth="1" min="4645" max="4645" style="0" width="9.8599999999999994"/>
    <col customWidth="1" min="4646" max="4648" style="0" width="12.710000000000001"/>
    <col customWidth="1" min="4650" max="4650" style="0" width="2.8599999999999999"/>
    <col customWidth="1" min="4651" max="4651" style="0" width="9.4199999999999999"/>
    <col customWidth="1" hidden="1" min="4652" max="4654" style="0" width="11.529999999999999"/>
    <col customWidth="1" min="4865" max="4865" style="0" width="46.57"/>
    <col customWidth="1" hidden="1" min="4866" max="4867" style="0" width="11.529999999999999"/>
    <col customWidth="1" min="4869" max="4869" style="0" width="11.57"/>
    <col customWidth="1" min="4870" max="4870" style="0" width="9.7100000000000009"/>
    <col customWidth="1" min="4871" max="4873" style="0" width="10.57"/>
    <col customWidth="1" min="4874" max="4874" style="0" width="9.5700000000000003"/>
    <col customWidth="1" hidden="1" min="4875" max="4894" style="0" width="11.529999999999999"/>
    <col customWidth="1" min="4895" max="4895" style="0" width="10.57"/>
    <col customWidth="1" min="4896" max="4896" style="0" width="45"/>
    <col customWidth="1" min="4897" max="4897" style="0" width="10.289999999999999"/>
    <col customWidth="1" min="4898" max="4898" style="0" width="6.29"/>
    <col customWidth="1" min="4901" max="4901" style="0" width="9.8599999999999994"/>
    <col customWidth="1" min="4902" max="4904" style="0" width="12.710000000000001"/>
    <col customWidth="1" min="4906" max="4906" style="0" width="2.8599999999999999"/>
    <col customWidth="1" min="4907" max="4907" style="0" width="9.4199999999999999"/>
    <col customWidth="1" hidden="1" min="4908" max="4910" style="0" width="11.529999999999999"/>
    <col customWidth="1" min="5121" max="5121" style="0" width="46.57"/>
    <col customWidth="1" hidden="1" min="5122" max="5123" style="0" width="11.529999999999999"/>
    <col customWidth="1" min="5125" max="5125" style="0" width="11.57"/>
    <col customWidth="1" min="5126" max="5126" style="0" width="9.7100000000000009"/>
    <col customWidth="1" min="5127" max="5129" style="0" width="10.57"/>
    <col customWidth="1" min="5130" max="5130" style="0" width="9.5700000000000003"/>
    <col customWidth="1" hidden="1" min="5131" max="5150" style="0" width="11.529999999999999"/>
    <col customWidth="1" min="5151" max="5151" style="0" width="10.57"/>
    <col customWidth="1" min="5152" max="5152" style="0" width="45"/>
    <col customWidth="1" min="5153" max="5153" style="0" width="10.289999999999999"/>
    <col customWidth="1" min="5154" max="5154" style="0" width="6.29"/>
    <col customWidth="1" min="5157" max="5157" style="0" width="9.8599999999999994"/>
    <col customWidth="1" min="5158" max="5160" style="0" width="12.710000000000001"/>
    <col customWidth="1" min="5162" max="5162" style="0" width="2.8599999999999999"/>
    <col customWidth="1" min="5163" max="5163" style="0" width="9.4199999999999999"/>
    <col customWidth="1" hidden="1" min="5164" max="5166" style="0" width="11.529999999999999"/>
    <col customWidth="1" min="5377" max="5377" style="0" width="46.57"/>
    <col customWidth="1" hidden="1" min="5378" max="5379" style="0" width="11.529999999999999"/>
    <col customWidth="1" min="5381" max="5381" style="0" width="11.57"/>
    <col customWidth="1" min="5382" max="5382" style="0" width="9.7100000000000009"/>
    <col customWidth="1" min="5383" max="5385" style="0" width="10.57"/>
    <col customWidth="1" min="5386" max="5386" style="0" width="9.5700000000000003"/>
    <col customWidth="1" hidden="1" min="5387" max="5406" style="0" width="11.529999999999999"/>
    <col customWidth="1" min="5407" max="5407" style="0" width="10.57"/>
    <col customWidth="1" min="5408" max="5408" style="0" width="45"/>
    <col customWidth="1" min="5409" max="5409" style="0" width="10.289999999999999"/>
    <col customWidth="1" min="5410" max="5410" style="0" width="6.29"/>
    <col customWidth="1" min="5413" max="5413" style="0" width="9.8599999999999994"/>
    <col customWidth="1" min="5414" max="5416" style="0" width="12.710000000000001"/>
    <col customWidth="1" min="5418" max="5418" style="0" width="2.8599999999999999"/>
    <col customWidth="1" min="5419" max="5419" style="0" width="9.4199999999999999"/>
    <col customWidth="1" hidden="1" min="5420" max="5422" style="0" width="11.529999999999999"/>
    <col customWidth="1" min="5633" max="5633" style="0" width="46.57"/>
    <col customWidth="1" hidden="1" min="5634" max="5635" style="0" width="11.529999999999999"/>
    <col customWidth="1" min="5637" max="5637" style="0" width="11.57"/>
    <col customWidth="1" min="5638" max="5638" style="0" width="9.7100000000000009"/>
    <col customWidth="1" min="5639" max="5641" style="0" width="10.57"/>
    <col customWidth="1" min="5642" max="5642" style="0" width="9.5700000000000003"/>
    <col customWidth="1" hidden="1" min="5643" max="5662" style="0" width="11.529999999999999"/>
    <col customWidth="1" min="5663" max="5663" style="0" width="10.57"/>
    <col customWidth="1" min="5664" max="5664" style="0" width="45"/>
    <col customWidth="1" min="5665" max="5665" style="0" width="10.289999999999999"/>
    <col customWidth="1" min="5666" max="5666" style="0" width="6.29"/>
    <col customWidth="1" min="5669" max="5669" style="0" width="9.8599999999999994"/>
    <col customWidth="1" min="5670" max="5672" style="0" width="12.710000000000001"/>
    <col customWidth="1" min="5674" max="5674" style="0" width="2.8599999999999999"/>
    <col customWidth="1" min="5675" max="5675" style="0" width="9.4199999999999999"/>
    <col customWidth="1" hidden="1" min="5676" max="5678" style="0" width="11.529999999999999"/>
    <col customWidth="1" min="5889" max="5889" style="0" width="46.57"/>
    <col customWidth="1" hidden="1" min="5890" max="5891" style="0" width="11.529999999999999"/>
    <col customWidth="1" min="5893" max="5893" style="0" width="11.57"/>
    <col customWidth="1" min="5894" max="5894" style="0" width="9.7100000000000009"/>
    <col customWidth="1" min="5895" max="5897" style="0" width="10.57"/>
    <col customWidth="1" min="5898" max="5898" style="0" width="9.5700000000000003"/>
    <col customWidth="1" hidden="1" min="5899" max="5918" style="0" width="11.529999999999999"/>
    <col customWidth="1" min="5919" max="5919" style="0" width="10.57"/>
    <col customWidth="1" min="5920" max="5920" style="0" width="45"/>
    <col customWidth="1" min="5921" max="5921" style="0" width="10.289999999999999"/>
    <col customWidth="1" min="5922" max="5922" style="0" width="6.29"/>
    <col customWidth="1" min="5925" max="5925" style="0" width="9.8599999999999994"/>
    <col customWidth="1" min="5926" max="5928" style="0" width="12.710000000000001"/>
    <col customWidth="1" min="5930" max="5930" style="0" width="2.8599999999999999"/>
    <col customWidth="1" min="5931" max="5931" style="0" width="9.4199999999999999"/>
    <col customWidth="1" hidden="1" min="5932" max="5934" style="0" width="11.529999999999999"/>
    <col customWidth="1" min="6145" max="6145" style="0" width="46.57"/>
    <col customWidth="1" hidden="1" min="6146" max="6147" style="0" width="11.529999999999999"/>
    <col customWidth="1" min="6149" max="6149" style="0" width="11.57"/>
    <col customWidth="1" min="6150" max="6150" style="0" width="9.7100000000000009"/>
    <col customWidth="1" min="6151" max="6153" style="0" width="10.57"/>
    <col customWidth="1" min="6154" max="6154" style="0" width="9.5700000000000003"/>
    <col customWidth="1" hidden="1" min="6155" max="6174" style="0" width="11.529999999999999"/>
    <col customWidth="1" min="6175" max="6175" style="0" width="10.57"/>
    <col customWidth="1" min="6176" max="6176" style="0" width="45"/>
    <col customWidth="1" min="6177" max="6177" style="0" width="10.289999999999999"/>
    <col customWidth="1" min="6178" max="6178" style="0" width="6.29"/>
    <col customWidth="1" min="6181" max="6181" style="0" width="9.8599999999999994"/>
    <col customWidth="1" min="6182" max="6184" style="0" width="12.710000000000001"/>
    <col customWidth="1" min="6186" max="6186" style="0" width="2.8599999999999999"/>
    <col customWidth="1" min="6187" max="6187" style="0" width="9.4199999999999999"/>
    <col customWidth="1" hidden="1" min="6188" max="6190" style="0" width="11.529999999999999"/>
    <col customWidth="1" min="6401" max="6401" style="0" width="46.57"/>
    <col customWidth="1" hidden="1" min="6402" max="6403" style="0" width="11.529999999999999"/>
    <col customWidth="1" min="6405" max="6405" style="0" width="11.57"/>
    <col customWidth="1" min="6406" max="6406" style="0" width="9.7100000000000009"/>
    <col customWidth="1" min="6407" max="6409" style="0" width="10.57"/>
    <col customWidth="1" min="6410" max="6410" style="0" width="9.5700000000000003"/>
    <col customWidth="1" hidden="1" min="6411" max="6430" style="0" width="11.529999999999999"/>
    <col customWidth="1" min="6431" max="6431" style="0" width="10.57"/>
    <col customWidth="1" min="6432" max="6432" style="0" width="45"/>
    <col customWidth="1" min="6433" max="6433" style="0" width="10.289999999999999"/>
    <col customWidth="1" min="6434" max="6434" style="0" width="6.29"/>
    <col customWidth="1" min="6437" max="6437" style="0" width="9.8599999999999994"/>
    <col customWidth="1" min="6438" max="6440" style="0" width="12.710000000000001"/>
    <col customWidth="1" min="6442" max="6442" style="0" width="2.8599999999999999"/>
    <col customWidth="1" min="6443" max="6443" style="0" width="9.4199999999999999"/>
    <col customWidth="1" hidden="1" min="6444" max="6446" style="0" width="11.529999999999999"/>
    <col customWidth="1" min="6657" max="6657" style="0" width="46.57"/>
    <col customWidth="1" hidden="1" min="6658" max="6659" style="0" width="11.529999999999999"/>
    <col customWidth="1" min="6661" max="6661" style="0" width="11.57"/>
    <col customWidth="1" min="6662" max="6662" style="0" width="9.7100000000000009"/>
    <col customWidth="1" min="6663" max="6665" style="0" width="10.57"/>
    <col customWidth="1" min="6666" max="6666" style="0" width="9.5700000000000003"/>
    <col customWidth="1" hidden="1" min="6667" max="6686" style="0" width="11.529999999999999"/>
    <col customWidth="1" min="6687" max="6687" style="0" width="10.57"/>
    <col customWidth="1" min="6688" max="6688" style="0" width="45"/>
    <col customWidth="1" min="6689" max="6689" style="0" width="10.289999999999999"/>
    <col customWidth="1" min="6690" max="6690" style="0" width="6.29"/>
    <col customWidth="1" min="6693" max="6693" style="0" width="9.8599999999999994"/>
    <col customWidth="1" min="6694" max="6696" style="0" width="12.710000000000001"/>
    <col customWidth="1" min="6698" max="6698" style="0" width="2.8599999999999999"/>
    <col customWidth="1" min="6699" max="6699" style="0" width="9.4199999999999999"/>
    <col customWidth="1" hidden="1" min="6700" max="6702" style="0" width="11.529999999999999"/>
    <col customWidth="1" min="6913" max="6913" style="0" width="46.57"/>
    <col customWidth="1" hidden="1" min="6914" max="6915" style="0" width="11.529999999999999"/>
    <col customWidth="1" min="6917" max="6917" style="0" width="11.57"/>
    <col customWidth="1" min="6918" max="6918" style="0" width="9.7100000000000009"/>
    <col customWidth="1" min="6919" max="6921" style="0" width="10.57"/>
    <col customWidth="1" min="6922" max="6922" style="0" width="9.5700000000000003"/>
    <col customWidth="1" hidden="1" min="6923" max="6942" style="0" width="11.529999999999999"/>
    <col customWidth="1" min="6943" max="6943" style="0" width="10.57"/>
    <col customWidth="1" min="6944" max="6944" style="0" width="45"/>
    <col customWidth="1" min="6945" max="6945" style="0" width="10.289999999999999"/>
    <col customWidth="1" min="6946" max="6946" style="0" width="6.29"/>
    <col customWidth="1" min="6949" max="6949" style="0" width="9.8599999999999994"/>
    <col customWidth="1" min="6950" max="6952" style="0" width="12.710000000000001"/>
    <col customWidth="1" min="6954" max="6954" style="0" width="2.8599999999999999"/>
    <col customWidth="1" min="6955" max="6955" style="0" width="9.4199999999999999"/>
    <col customWidth="1" hidden="1" min="6956" max="6958" style="0" width="11.529999999999999"/>
    <col customWidth="1" min="7169" max="7169" style="0" width="46.57"/>
    <col customWidth="1" hidden="1" min="7170" max="7171" style="0" width="11.529999999999999"/>
    <col customWidth="1" min="7173" max="7173" style="0" width="11.57"/>
    <col customWidth="1" min="7174" max="7174" style="0" width="9.7100000000000009"/>
    <col customWidth="1" min="7175" max="7177" style="0" width="10.57"/>
    <col customWidth="1" min="7178" max="7178" style="0" width="9.5700000000000003"/>
    <col customWidth="1" hidden="1" min="7179" max="7198" style="0" width="11.529999999999999"/>
    <col customWidth="1" min="7199" max="7199" style="0" width="10.57"/>
    <col customWidth="1" min="7200" max="7200" style="0" width="45"/>
    <col customWidth="1" min="7201" max="7201" style="0" width="10.289999999999999"/>
    <col customWidth="1" min="7202" max="7202" style="0" width="6.29"/>
    <col customWidth="1" min="7205" max="7205" style="0" width="9.8599999999999994"/>
    <col customWidth="1" min="7206" max="7208" style="0" width="12.710000000000001"/>
    <col customWidth="1" min="7210" max="7210" style="0" width="2.8599999999999999"/>
    <col customWidth="1" min="7211" max="7211" style="0" width="9.4199999999999999"/>
    <col customWidth="1" hidden="1" min="7212" max="7214" style="0" width="11.529999999999999"/>
    <col customWidth="1" min="7425" max="7425" style="0" width="46.57"/>
    <col customWidth="1" hidden="1" min="7426" max="7427" style="0" width="11.529999999999999"/>
    <col customWidth="1" min="7429" max="7429" style="0" width="11.57"/>
    <col customWidth="1" min="7430" max="7430" style="0" width="9.7100000000000009"/>
    <col customWidth="1" min="7431" max="7433" style="0" width="10.57"/>
    <col customWidth="1" min="7434" max="7434" style="0" width="9.5700000000000003"/>
    <col customWidth="1" hidden="1" min="7435" max="7454" style="0" width="11.529999999999999"/>
    <col customWidth="1" min="7455" max="7455" style="0" width="10.57"/>
    <col customWidth="1" min="7456" max="7456" style="0" width="45"/>
    <col customWidth="1" min="7457" max="7457" style="0" width="10.289999999999999"/>
    <col customWidth="1" min="7458" max="7458" style="0" width="6.29"/>
    <col customWidth="1" min="7461" max="7461" style="0" width="9.8599999999999994"/>
    <col customWidth="1" min="7462" max="7464" style="0" width="12.710000000000001"/>
    <col customWidth="1" min="7466" max="7466" style="0" width="2.8599999999999999"/>
    <col customWidth="1" min="7467" max="7467" style="0" width="9.4199999999999999"/>
    <col customWidth="1" hidden="1" min="7468" max="7470" style="0" width="11.529999999999999"/>
    <col customWidth="1" min="7681" max="7681" style="0" width="46.57"/>
    <col customWidth="1" hidden="1" min="7682" max="7683" style="0" width="11.529999999999999"/>
    <col customWidth="1" min="7685" max="7685" style="0" width="11.57"/>
    <col customWidth="1" min="7686" max="7686" style="0" width="9.7100000000000009"/>
    <col customWidth="1" min="7687" max="7689" style="0" width="10.57"/>
    <col customWidth="1" min="7690" max="7690" style="0" width="9.5700000000000003"/>
    <col customWidth="1" hidden="1" min="7691" max="7710" style="0" width="11.529999999999999"/>
    <col customWidth="1" min="7711" max="7711" style="0" width="10.57"/>
    <col customWidth="1" min="7712" max="7712" style="0" width="45"/>
    <col customWidth="1" min="7713" max="7713" style="0" width="10.289999999999999"/>
    <col customWidth="1" min="7714" max="7714" style="0" width="6.29"/>
    <col customWidth="1" min="7717" max="7717" style="0" width="9.8599999999999994"/>
    <col customWidth="1" min="7718" max="7720" style="0" width="12.710000000000001"/>
    <col customWidth="1" min="7722" max="7722" style="0" width="2.8599999999999999"/>
    <col customWidth="1" min="7723" max="7723" style="0" width="9.4199999999999999"/>
    <col customWidth="1" hidden="1" min="7724" max="7726" style="0" width="11.529999999999999"/>
    <col customWidth="1" min="7937" max="7937" style="0" width="46.57"/>
    <col customWidth="1" hidden="1" min="7938" max="7939" style="0" width="11.529999999999999"/>
    <col customWidth="1" min="7941" max="7941" style="0" width="11.57"/>
    <col customWidth="1" min="7942" max="7942" style="0" width="9.7100000000000009"/>
    <col customWidth="1" min="7943" max="7945" style="0" width="10.57"/>
    <col customWidth="1" min="7946" max="7946" style="0" width="9.5700000000000003"/>
    <col customWidth="1" hidden="1" min="7947" max="7966" style="0" width="11.529999999999999"/>
    <col customWidth="1" min="7967" max="7967" style="0" width="10.57"/>
    <col customWidth="1" min="7968" max="7968" style="0" width="45"/>
    <col customWidth="1" min="7969" max="7969" style="0" width="10.289999999999999"/>
    <col customWidth="1" min="7970" max="7970" style="0" width="6.29"/>
    <col customWidth="1" min="7973" max="7973" style="0" width="9.8599999999999994"/>
    <col customWidth="1" min="7974" max="7976" style="0" width="12.710000000000001"/>
    <col customWidth="1" min="7978" max="7978" style="0" width="2.8599999999999999"/>
    <col customWidth="1" min="7979" max="7979" style="0" width="9.4199999999999999"/>
    <col customWidth="1" hidden="1" min="7980" max="7982" style="0" width="11.529999999999999"/>
    <col customWidth="1" min="8193" max="8193" style="0" width="46.57"/>
    <col customWidth="1" hidden="1" min="8194" max="8195" style="0" width="11.529999999999999"/>
    <col customWidth="1" min="8197" max="8197" style="0" width="11.57"/>
    <col customWidth="1" min="8198" max="8198" style="0" width="9.7100000000000009"/>
    <col customWidth="1" min="8199" max="8201" style="0" width="10.57"/>
    <col customWidth="1" min="8202" max="8202" style="0" width="9.5700000000000003"/>
    <col customWidth="1" hidden="1" min="8203" max="8222" style="0" width="11.529999999999999"/>
    <col customWidth="1" min="8223" max="8223" style="0" width="10.57"/>
    <col customWidth="1" min="8224" max="8224" style="0" width="45"/>
    <col customWidth="1" min="8225" max="8225" style="0" width="10.289999999999999"/>
    <col customWidth="1" min="8226" max="8226" style="0" width="6.29"/>
    <col customWidth="1" min="8229" max="8229" style="0" width="9.8599999999999994"/>
    <col customWidth="1" min="8230" max="8232" style="0" width="12.710000000000001"/>
    <col customWidth="1" min="8234" max="8234" style="0" width="2.8599999999999999"/>
    <col customWidth="1" min="8235" max="8235" style="0" width="9.4199999999999999"/>
    <col customWidth="1" hidden="1" min="8236" max="8238" style="0" width="11.529999999999999"/>
    <col customWidth="1" min="8449" max="8449" style="0" width="46.57"/>
    <col customWidth="1" hidden="1" min="8450" max="8451" style="0" width="11.529999999999999"/>
    <col customWidth="1" min="8453" max="8453" style="0" width="11.57"/>
    <col customWidth="1" min="8454" max="8454" style="0" width="9.7100000000000009"/>
    <col customWidth="1" min="8455" max="8457" style="0" width="10.57"/>
    <col customWidth="1" min="8458" max="8458" style="0" width="9.5700000000000003"/>
    <col customWidth="1" hidden="1" min="8459" max="8478" style="0" width="11.529999999999999"/>
    <col customWidth="1" min="8479" max="8479" style="0" width="10.57"/>
    <col customWidth="1" min="8480" max="8480" style="0" width="45"/>
    <col customWidth="1" min="8481" max="8481" style="0" width="10.289999999999999"/>
    <col customWidth="1" min="8482" max="8482" style="0" width="6.29"/>
    <col customWidth="1" min="8485" max="8485" style="0" width="9.8599999999999994"/>
    <col customWidth="1" min="8486" max="8488" style="0" width="12.710000000000001"/>
    <col customWidth="1" min="8490" max="8490" style="0" width="2.8599999999999999"/>
    <col customWidth="1" min="8491" max="8491" style="0" width="9.4199999999999999"/>
    <col customWidth="1" hidden="1" min="8492" max="8494" style="0" width="11.529999999999999"/>
    <col customWidth="1" min="8705" max="8705" style="0" width="46.57"/>
    <col customWidth="1" hidden="1" min="8706" max="8707" style="0" width="11.529999999999999"/>
    <col customWidth="1" min="8709" max="8709" style="0" width="11.57"/>
    <col customWidth="1" min="8710" max="8710" style="0" width="9.7100000000000009"/>
    <col customWidth="1" min="8711" max="8713" style="0" width="10.57"/>
    <col customWidth="1" min="8714" max="8714" style="0" width="9.5700000000000003"/>
    <col customWidth="1" hidden="1" min="8715" max="8734" style="0" width="11.529999999999999"/>
    <col customWidth="1" min="8735" max="8735" style="0" width="10.57"/>
    <col customWidth="1" min="8736" max="8736" style="0" width="45"/>
    <col customWidth="1" min="8737" max="8737" style="0" width="10.289999999999999"/>
    <col customWidth="1" min="8738" max="8738" style="0" width="6.29"/>
    <col customWidth="1" min="8741" max="8741" style="0" width="9.8599999999999994"/>
    <col customWidth="1" min="8742" max="8744" style="0" width="12.710000000000001"/>
    <col customWidth="1" min="8746" max="8746" style="0" width="2.8599999999999999"/>
    <col customWidth="1" min="8747" max="8747" style="0" width="9.4199999999999999"/>
    <col customWidth="1" hidden="1" min="8748" max="8750" style="0" width="11.529999999999999"/>
    <col customWidth="1" min="8961" max="8961" style="0" width="46.57"/>
    <col customWidth="1" hidden="1" min="8962" max="8963" style="0" width="11.529999999999999"/>
    <col customWidth="1" min="8965" max="8965" style="0" width="11.57"/>
    <col customWidth="1" min="8966" max="8966" style="0" width="9.7100000000000009"/>
    <col customWidth="1" min="8967" max="8969" style="0" width="10.57"/>
    <col customWidth="1" min="8970" max="8970" style="0" width="9.5700000000000003"/>
    <col customWidth="1" hidden="1" min="8971" max="8990" style="0" width="11.529999999999999"/>
    <col customWidth="1" min="8991" max="8991" style="0" width="10.57"/>
    <col customWidth="1" min="8992" max="8992" style="0" width="45"/>
    <col customWidth="1" min="8993" max="8993" style="0" width="10.289999999999999"/>
    <col customWidth="1" min="8994" max="8994" style="0" width="6.29"/>
    <col customWidth="1" min="8997" max="8997" style="0" width="9.8599999999999994"/>
    <col customWidth="1" min="8998" max="9000" style="0" width="12.710000000000001"/>
    <col customWidth="1" min="9002" max="9002" style="0" width="2.8599999999999999"/>
    <col customWidth="1" min="9003" max="9003" style="0" width="9.4199999999999999"/>
    <col customWidth="1" hidden="1" min="9004" max="9006" style="0" width="11.529999999999999"/>
    <col customWidth="1" min="9217" max="9217" style="0" width="46.57"/>
    <col customWidth="1" hidden="1" min="9218" max="9219" style="0" width="11.529999999999999"/>
    <col customWidth="1" min="9221" max="9221" style="0" width="11.57"/>
    <col customWidth="1" min="9222" max="9222" style="0" width="9.7100000000000009"/>
    <col customWidth="1" min="9223" max="9225" style="0" width="10.57"/>
    <col customWidth="1" min="9226" max="9226" style="0" width="9.5700000000000003"/>
    <col customWidth="1" hidden="1" min="9227" max="9246" style="0" width="11.529999999999999"/>
    <col customWidth="1" min="9247" max="9247" style="0" width="10.57"/>
    <col customWidth="1" min="9248" max="9248" style="0" width="45"/>
    <col customWidth="1" min="9249" max="9249" style="0" width="10.289999999999999"/>
    <col customWidth="1" min="9250" max="9250" style="0" width="6.29"/>
    <col customWidth="1" min="9253" max="9253" style="0" width="9.8599999999999994"/>
    <col customWidth="1" min="9254" max="9256" style="0" width="12.710000000000001"/>
    <col customWidth="1" min="9258" max="9258" style="0" width="2.8599999999999999"/>
    <col customWidth="1" min="9259" max="9259" style="0" width="9.4199999999999999"/>
    <col customWidth="1" hidden="1" min="9260" max="9262" style="0" width="11.529999999999999"/>
    <col customWidth="1" min="9473" max="9473" style="0" width="46.57"/>
    <col customWidth="1" hidden="1" min="9474" max="9475" style="0" width="11.529999999999999"/>
    <col customWidth="1" min="9477" max="9477" style="0" width="11.57"/>
    <col customWidth="1" min="9478" max="9478" style="0" width="9.7100000000000009"/>
    <col customWidth="1" min="9479" max="9481" style="0" width="10.57"/>
    <col customWidth="1" min="9482" max="9482" style="0" width="9.5700000000000003"/>
    <col customWidth="1" hidden="1" min="9483" max="9502" style="0" width="11.529999999999999"/>
    <col customWidth="1" min="9503" max="9503" style="0" width="10.57"/>
    <col customWidth="1" min="9504" max="9504" style="0" width="45"/>
    <col customWidth="1" min="9505" max="9505" style="0" width="10.289999999999999"/>
    <col customWidth="1" min="9506" max="9506" style="0" width="6.29"/>
    <col customWidth="1" min="9509" max="9509" style="0" width="9.8599999999999994"/>
    <col customWidth="1" min="9510" max="9512" style="0" width="12.710000000000001"/>
    <col customWidth="1" min="9514" max="9514" style="0" width="2.8599999999999999"/>
    <col customWidth="1" min="9515" max="9515" style="0" width="9.4199999999999999"/>
    <col customWidth="1" hidden="1" min="9516" max="9518" style="0" width="11.529999999999999"/>
    <col customWidth="1" min="9729" max="9729" style="0" width="46.57"/>
    <col customWidth="1" hidden="1" min="9730" max="9731" style="0" width="11.529999999999999"/>
    <col customWidth="1" min="9733" max="9733" style="0" width="11.57"/>
    <col customWidth="1" min="9734" max="9734" style="0" width="9.7100000000000009"/>
    <col customWidth="1" min="9735" max="9737" style="0" width="10.57"/>
    <col customWidth="1" min="9738" max="9738" style="0" width="9.5700000000000003"/>
    <col customWidth="1" hidden="1" min="9739" max="9758" style="0" width="11.529999999999999"/>
    <col customWidth="1" min="9759" max="9759" style="0" width="10.57"/>
    <col customWidth="1" min="9760" max="9760" style="0" width="45"/>
    <col customWidth="1" min="9761" max="9761" style="0" width="10.289999999999999"/>
    <col customWidth="1" min="9762" max="9762" style="0" width="6.29"/>
    <col customWidth="1" min="9765" max="9765" style="0" width="9.8599999999999994"/>
    <col customWidth="1" min="9766" max="9768" style="0" width="12.710000000000001"/>
    <col customWidth="1" min="9770" max="9770" style="0" width="2.8599999999999999"/>
    <col customWidth="1" min="9771" max="9771" style="0" width="9.4199999999999999"/>
    <col customWidth="1" hidden="1" min="9772" max="9774" style="0" width="11.529999999999999"/>
    <col customWidth="1" min="9985" max="9985" style="0" width="46.57"/>
    <col customWidth="1" hidden="1" min="9986" max="9987" style="0" width="11.529999999999999"/>
    <col customWidth="1" min="9989" max="9989" style="0" width="11.57"/>
    <col customWidth="1" min="9990" max="9990" style="0" width="9.7100000000000009"/>
    <col customWidth="1" min="9991" max="9993" style="0" width="10.57"/>
    <col customWidth="1" min="9994" max="9994" style="0" width="9.5700000000000003"/>
    <col customWidth="1" hidden="1" min="9995" max="10014" style="0" width="11.529999999999999"/>
    <col customWidth="1" min="10015" max="10015" style="0" width="10.57"/>
    <col customWidth="1" min="10016" max="10016" style="0" width="45"/>
    <col customWidth="1" min="10017" max="10017" style="0" width="10.289999999999999"/>
    <col customWidth="1" min="10018" max="10018" style="0" width="6.29"/>
    <col customWidth="1" min="10021" max="10021" style="0" width="9.8599999999999994"/>
    <col customWidth="1" min="10022" max="10024" style="0" width="12.710000000000001"/>
    <col customWidth="1" min="10026" max="10026" style="0" width="2.8599999999999999"/>
    <col customWidth="1" min="10027" max="10027" style="0" width="9.4199999999999999"/>
    <col customWidth="1" hidden="1" min="10028" max="10030" style="0" width="11.529999999999999"/>
    <col customWidth="1" min="10241" max="10241" style="0" width="46.57"/>
    <col customWidth="1" hidden="1" min="10242" max="10243" style="0" width="11.529999999999999"/>
    <col customWidth="1" min="10245" max="10245" style="0" width="11.57"/>
    <col customWidth="1" min="10246" max="10246" style="0" width="9.7100000000000009"/>
    <col customWidth="1" min="10247" max="10249" style="0" width="10.57"/>
    <col customWidth="1" min="10250" max="10250" style="0" width="9.5700000000000003"/>
    <col customWidth="1" hidden="1" min="10251" max="10270" style="0" width="11.529999999999999"/>
    <col customWidth="1" min="10271" max="10271" style="0" width="10.57"/>
    <col customWidth="1" min="10272" max="10272" style="0" width="45"/>
    <col customWidth="1" min="10273" max="10273" style="0" width="10.289999999999999"/>
    <col customWidth="1" min="10274" max="10274" style="0" width="6.29"/>
    <col customWidth="1" min="10277" max="10277" style="0" width="9.8599999999999994"/>
    <col customWidth="1" min="10278" max="10280" style="0" width="12.710000000000001"/>
    <col customWidth="1" min="10282" max="10282" style="0" width="2.8599999999999999"/>
    <col customWidth="1" min="10283" max="10283" style="0" width="9.4199999999999999"/>
    <col customWidth="1" hidden="1" min="10284" max="10286" style="0" width="11.529999999999999"/>
    <col customWidth="1" min="10497" max="10497" style="0" width="46.57"/>
    <col customWidth="1" hidden="1" min="10498" max="10499" style="0" width="11.529999999999999"/>
    <col customWidth="1" min="10501" max="10501" style="0" width="11.57"/>
    <col customWidth="1" min="10502" max="10502" style="0" width="9.7100000000000009"/>
    <col customWidth="1" min="10503" max="10505" style="0" width="10.57"/>
    <col customWidth="1" min="10506" max="10506" style="0" width="9.5700000000000003"/>
    <col customWidth="1" hidden="1" min="10507" max="10526" style="0" width="11.529999999999999"/>
    <col customWidth="1" min="10527" max="10527" style="0" width="10.57"/>
    <col customWidth="1" min="10528" max="10528" style="0" width="45"/>
    <col customWidth="1" min="10529" max="10529" style="0" width="10.289999999999999"/>
    <col customWidth="1" min="10530" max="10530" style="0" width="6.29"/>
    <col customWidth="1" min="10533" max="10533" style="0" width="9.8599999999999994"/>
    <col customWidth="1" min="10534" max="10536" style="0" width="12.710000000000001"/>
    <col customWidth="1" min="10538" max="10538" style="0" width="2.8599999999999999"/>
    <col customWidth="1" min="10539" max="10539" style="0" width="9.4199999999999999"/>
    <col customWidth="1" hidden="1" min="10540" max="10542" style="0" width="11.529999999999999"/>
    <col customWidth="1" min="10753" max="10753" style="0" width="46.57"/>
    <col customWidth="1" hidden="1" min="10754" max="10755" style="0" width="11.529999999999999"/>
    <col customWidth="1" min="10757" max="10757" style="0" width="11.57"/>
    <col customWidth="1" min="10758" max="10758" style="0" width="9.7100000000000009"/>
    <col customWidth="1" min="10759" max="10761" style="0" width="10.57"/>
    <col customWidth="1" min="10762" max="10762" style="0" width="9.5700000000000003"/>
    <col customWidth="1" hidden="1" min="10763" max="10782" style="0" width="11.529999999999999"/>
    <col customWidth="1" min="10783" max="10783" style="0" width="10.57"/>
    <col customWidth="1" min="10784" max="10784" style="0" width="45"/>
    <col customWidth="1" min="10785" max="10785" style="0" width="10.289999999999999"/>
    <col customWidth="1" min="10786" max="10786" style="0" width="6.29"/>
    <col customWidth="1" min="10789" max="10789" style="0" width="9.8599999999999994"/>
    <col customWidth="1" min="10790" max="10792" style="0" width="12.710000000000001"/>
    <col customWidth="1" min="10794" max="10794" style="0" width="2.8599999999999999"/>
    <col customWidth="1" min="10795" max="10795" style="0" width="9.4199999999999999"/>
    <col customWidth="1" hidden="1" min="10796" max="10798" style="0" width="11.529999999999999"/>
    <col customWidth="1" min="11009" max="11009" style="0" width="46.57"/>
    <col customWidth="1" hidden="1" min="11010" max="11011" style="0" width="11.529999999999999"/>
    <col customWidth="1" min="11013" max="11013" style="0" width="11.57"/>
    <col customWidth="1" min="11014" max="11014" style="0" width="9.7100000000000009"/>
    <col customWidth="1" min="11015" max="11017" style="0" width="10.57"/>
    <col customWidth="1" min="11018" max="11018" style="0" width="9.5700000000000003"/>
    <col customWidth="1" hidden="1" min="11019" max="11038" style="0" width="11.529999999999999"/>
    <col customWidth="1" min="11039" max="11039" style="0" width="10.57"/>
    <col customWidth="1" min="11040" max="11040" style="0" width="45"/>
    <col customWidth="1" min="11041" max="11041" style="0" width="10.289999999999999"/>
    <col customWidth="1" min="11042" max="11042" style="0" width="6.29"/>
    <col customWidth="1" min="11045" max="11045" style="0" width="9.8599999999999994"/>
    <col customWidth="1" min="11046" max="11048" style="0" width="12.710000000000001"/>
    <col customWidth="1" min="11050" max="11050" style="0" width="2.8599999999999999"/>
    <col customWidth="1" min="11051" max="11051" style="0" width="9.4199999999999999"/>
    <col customWidth="1" hidden="1" min="11052" max="11054" style="0" width="11.529999999999999"/>
    <col customWidth="1" min="11265" max="11265" style="0" width="46.57"/>
    <col customWidth="1" hidden="1" min="11266" max="11267" style="0" width="11.529999999999999"/>
    <col customWidth="1" min="11269" max="11269" style="0" width="11.57"/>
    <col customWidth="1" min="11270" max="11270" style="0" width="9.7100000000000009"/>
    <col customWidth="1" min="11271" max="11273" style="0" width="10.57"/>
    <col customWidth="1" min="11274" max="11274" style="0" width="9.5700000000000003"/>
    <col customWidth="1" hidden="1" min="11275" max="11294" style="0" width="11.529999999999999"/>
    <col customWidth="1" min="11295" max="11295" style="0" width="10.57"/>
    <col customWidth="1" min="11296" max="11296" style="0" width="45"/>
    <col customWidth="1" min="11297" max="11297" style="0" width="10.289999999999999"/>
    <col customWidth="1" min="11298" max="11298" style="0" width="6.29"/>
    <col customWidth="1" min="11301" max="11301" style="0" width="9.8599999999999994"/>
    <col customWidth="1" min="11302" max="11304" style="0" width="12.710000000000001"/>
    <col customWidth="1" min="11306" max="11306" style="0" width="2.8599999999999999"/>
    <col customWidth="1" min="11307" max="11307" style="0" width="9.4199999999999999"/>
    <col customWidth="1" hidden="1" min="11308" max="11310" style="0" width="11.529999999999999"/>
    <col customWidth="1" min="11521" max="11521" style="0" width="46.57"/>
    <col customWidth="1" hidden="1" min="11522" max="11523" style="0" width="11.529999999999999"/>
    <col customWidth="1" min="11525" max="11525" style="0" width="11.57"/>
    <col customWidth="1" min="11526" max="11526" style="0" width="9.7100000000000009"/>
    <col customWidth="1" min="11527" max="11529" style="0" width="10.57"/>
    <col customWidth="1" min="11530" max="11530" style="0" width="9.5700000000000003"/>
    <col customWidth="1" hidden="1" min="11531" max="11550" style="0" width="11.529999999999999"/>
    <col customWidth="1" min="11551" max="11551" style="0" width="10.57"/>
    <col customWidth="1" min="11552" max="11552" style="0" width="45"/>
    <col customWidth="1" min="11553" max="11553" style="0" width="10.289999999999999"/>
    <col customWidth="1" min="11554" max="11554" style="0" width="6.29"/>
    <col customWidth="1" min="11557" max="11557" style="0" width="9.8599999999999994"/>
    <col customWidth="1" min="11558" max="11560" style="0" width="12.710000000000001"/>
    <col customWidth="1" min="11562" max="11562" style="0" width="2.8599999999999999"/>
    <col customWidth="1" min="11563" max="11563" style="0" width="9.4199999999999999"/>
    <col customWidth="1" hidden="1" min="11564" max="11566" style="0" width="11.529999999999999"/>
    <col customWidth="1" min="11777" max="11777" style="0" width="46.57"/>
    <col customWidth="1" hidden="1" min="11778" max="11779" style="0" width="11.529999999999999"/>
    <col customWidth="1" min="11781" max="11781" style="0" width="11.57"/>
    <col customWidth="1" min="11782" max="11782" style="0" width="9.7100000000000009"/>
    <col customWidth="1" min="11783" max="11785" style="0" width="10.57"/>
    <col customWidth="1" min="11786" max="11786" style="0" width="9.5700000000000003"/>
    <col customWidth="1" hidden="1" min="11787" max="11806" style="0" width="11.529999999999999"/>
    <col customWidth="1" min="11807" max="11807" style="0" width="10.57"/>
    <col customWidth="1" min="11808" max="11808" style="0" width="45"/>
    <col customWidth="1" min="11809" max="11809" style="0" width="10.289999999999999"/>
    <col customWidth="1" min="11810" max="11810" style="0" width="6.29"/>
    <col customWidth="1" min="11813" max="11813" style="0" width="9.8599999999999994"/>
    <col customWidth="1" min="11814" max="11816" style="0" width="12.710000000000001"/>
    <col customWidth="1" min="11818" max="11818" style="0" width="2.8599999999999999"/>
    <col customWidth="1" min="11819" max="11819" style="0" width="9.4199999999999999"/>
    <col customWidth="1" hidden="1" min="11820" max="11822" style="0" width="11.529999999999999"/>
    <col customWidth="1" min="12033" max="12033" style="0" width="46.57"/>
    <col customWidth="1" hidden="1" min="12034" max="12035" style="0" width="11.529999999999999"/>
    <col customWidth="1" min="12037" max="12037" style="0" width="11.57"/>
    <col customWidth="1" min="12038" max="12038" style="0" width="9.7100000000000009"/>
    <col customWidth="1" min="12039" max="12041" style="0" width="10.57"/>
    <col customWidth="1" min="12042" max="12042" style="0" width="9.5700000000000003"/>
    <col customWidth="1" hidden="1" min="12043" max="12062" style="0" width="11.529999999999999"/>
    <col customWidth="1" min="12063" max="12063" style="0" width="10.57"/>
    <col customWidth="1" min="12064" max="12064" style="0" width="45"/>
    <col customWidth="1" min="12065" max="12065" style="0" width="10.289999999999999"/>
    <col customWidth="1" min="12066" max="12066" style="0" width="6.29"/>
    <col customWidth="1" min="12069" max="12069" style="0" width="9.8599999999999994"/>
    <col customWidth="1" min="12070" max="12072" style="0" width="12.710000000000001"/>
    <col customWidth="1" min="12074" max="12074" style="0" width="2.8599999999999999"/>
    <col customWidth="1" min="12075" max="12075" style="0" width="9.4199999999999999"/>
    <col customWidth="1" hidden="1" min="12076" max="12078" style="0" width="11.529999999999999"/>
    <col customWidth="1" min="12289" max="12289" style="0" width="46.57"/>
    <col customWidth="1" hidden="1" min="12290" max="12291" style="0" width="11.529999999999999"/>
    <col customWidth="1" min="12293" max="12293" style="0" width="11.57"/>
    <col customWidth="1" min="12294" max="12294" style="0" width="9.7100000000000009"/>
    <col customWidth="1" min="12295" max="12297" style="0" width="10.57"/>
    <col customWidth="1" min="12298" max="12298" style="0" width="9.5700000000000003"/>
    <col customWidth="1" hidden="1" min="12299" max="12318" style="0" width="11.529999999999999"/>
    <col customWidth="1" min="12319" max="12319" style="0" width="10.57"/>
    <col customWidth="1" min="12320" max="12320" style="0" width="45"/>
    <col customWidth="1" min="12321" max="12321" style="0" width="10.289999999999999"/>
    <col customWidth="1" min="12322" max="12322" style="0" width="6.29"/>
    <col customWidth="1" min="12325" max="12325" style="0" width="9.8599999999999994"/>
    <col customWidth="1" min="12326" max="12328" style="0" width="12.710000000000001"/>
    <col customWidth="1" min="12330" max="12330" style="0" width="2.8599999999999999"/>
    <col customWidth="1" min="12331" max="12331" style="0" width="9.4199999999999999"/>
    <col customWidth="1" hidden="1" min="12332" max="12334" style="0" width="11.529999999999999"/>
    <col customWidth="1" min="12545" max="12545" style="0" width="46.57"/>
    <col customWidth="1" hidden="1" min="12546" max="12547" style="0" width="11.529999999999999"/>
    <col customWidth="1" min="12549" max="12549" style="0" width="11.57"/>
    <col customWidth="1" min="12550" max="12550" style="0" width="9.7100000000000009"/>
    <col customWidth="1" min="12551" max="12553" style="0" width="10.57"/>
    <col customWidth="1" min="12554" max="12554" style="0" width="9.5700000000000003"/>
    <col customWidth="1" hidden="1" min="12555" max="12574" style="0" width="11.529999999999999"/>
    <col customWidth="1" min="12575" max="12575" style="0" width="10.57"/>
    <col customWidth="1" min="12576" max="12576" style="0" width="45"/>
    <col customWidth="1" min="12577" max="12577" style="0" width="10.289999999999999"/>
    <col customWidth="1" min="12578" max="12578" style="0" width="6.29"/>
    <col customWidth="1" min="12581" max="12581" style="0" width="9.8599999999999994"/>
    <col customWidth="1" min="12582" max="12584" style="0" width="12.710000000000001"/>
    <col customWidth="1" min="12586" max="12586" style="0" width="2.8599999999999999"/>
    <col customWidth="1" min="12587" max="12587" style="0" width="9.4199999999999999"/>
    <col customWidth="1" hidden="1" min="12588" max="12590" style="0" width="11.529999999999999"/>
    <col customWidth="1" min="12801" max="12801" style="0" width="46.57"/>
    <col customWidth="1" hidden="1" min="12802" max="12803" style="0" width="11.529999999999999"/>
    <col customWidth="1" min="12805" max="12805" style="0" width="11.57"/>
    <col customWidth="1" min="12806" max="12806" style="0" width="9.7100000000000009"/>
    <col customWidth="1" min="12807" max="12809" style="0" width="10.57"/>
    <col customWidth="1" min="12810" max="12810" style="0" width="9.5700000000000003"/>
    <col customWidth="1" hidden="1" min="12811" max="12830" style="0" width="11.529999999999999"/>
    <col customWidth="1" min="12831" max="12831" style="0" width="10.57"/>
    <col customWidth="1" min="12832" max="12832" style="0" width="45"/>
    <col customWidth="1" min="12833" max="12833" style="0" width="10.289999999999999"/>
    <col customWidth="1" min="12834" max="12834" style="0" width="6.29"/>
    <col customWidth="1" min="12837" max="12837" style="0" width="9.8599999999999994"/>
    <col customWidth="1" min="12838" max="12840" style="0" width="12.710000000000001"/>
    <col customWidth="1" min="12842" max="12842" style="0" width="2.8599999999999999"/>
    <col customWidth="1" min="12843" max="12843" style="0" width="9.4199999999999999"/>
    <col customWidth="1" hidden="1" min="12844" max="12846" style="0" width="11.529999999999999"/>
    <col customWidth="1" min="13057" max="13057" style="0" width="46.57"/>
    <col customWidth="1" hidden="1" min="13058" max="13059" style="0" width="11.529999999999999"/>
    <col customWidth="1" min="13061" max="13061" style="0" width="11.57"/>
    <col customWidth="1" min="13062" max="13062" style="0" width="9.7100000000000009"/>
    <col customWidth="1" min="13063" max="13065" style="0" width="10.57"/>
    <col customWidth="1" min="13066" max="13066" style="0" width="9.5700000000000003"/>
    <col customWidth="1" hidden="1" min="13067" max="13086" style="0" width="11.529999999999999"/>
    <col customWidth="1" min="13087" max="13087" style="0" width="10.57"/>
    <col customWidth="1" min="13088" max="13088" style="0" width="45"/>
    <col customWidth="1" min="13089" max="13089" style="0" width="10.289999999999999"/>
    <col customWidth="1" min="13090" max="13090" style="0" width="6.29"/>
    <col customWidth="1" min="13093" max="13093" style="0" width="9.8599999999999994"/>
    <col customWidth="1" min="13094" max="13096" style="0" width="12.710000000000001"/>
    <col customWidth="1" min="13098" max="13098" style="0" width="2.8599999999999999"/>
    <col customWidth="1" min="13099" max="13099" style="0" width="9.4199999999999999"/>
    <col customWidth="1" hidden="1" min="13100" max="13102" style="0" width="11.529999999999999"/>
    <col customWidth="1" min="13313" max="13313" style="0" width="46.57"/>
    <col customWidth="1" hidden="1" min="13314" max="13315" style="0" width="11.529999999999999"/>
    <col customWidth="1" min="13317" max="13317" style="0" width="11.57"/>
    <col customWidth="1" min="13318" max="13318" style="0" width="9.7100000000000009"/>
    <col customWidth="1" min="13319" max="13321" style="0" width="10.57"/>
    <col customWidth="1" min="13322" max="13322" style="0" width="9.5700000000000003"/>
    <col customWidth="1" hidden="1" min="13323" max="13342" style="0" width="11.529999999999999"/>
    <col customWidth="1" min="13343" max="13343" style="0" width="10.57"/>
    <col customWidth="1" min="13344" max="13344" style="0" width="45"/>
    <col customWidth="1" min="13345" max="13345" style="0" width="10.289999999999999"/>
    <col customWidth="1" min="13346" max="13346" style="0" width="6.29"/>
    <col customWidth="1" min="13349" max="13349" style="0" width="9.8599999999999994"/>
    <col customWidth="1" min="13350" max="13352" style="0" width="12.710000000000001"/>
    <col customWidth="1" min="13354" max="13354" style="0" width="2.8599999999999999"/>
    <col customWidth="1" min="13355" max="13355" style="0" width="9.4199999999999999"/>
    <col customWidth="1" hidden="1" min="13356" max="13358" style="0" width="11.529999999999999"/>
    <col customWidth="1" min="13569" max="13569" style="0" width="46.57"/>
    <col customWidth="1" hidden="1" min="13570" max="13571" style="0" width="11.529999999999999"/>
    <col customWidth="1" min="13573" max="13573" style="0" width="11.57"/>
    <col customWidth="1" min="13574" max="13574" style="0" width="9.7100000000000009"/>
    <col customWidth="1" min="13575" max="13577" style="0" width="10.57"/>
    <col customWidth="1" min="13578" max="13578" style="0" width="9.5700000000000003"/>
    <col customWidth="1" hidden="1" min="13579" max="13598" style="0" width="11.529999999999999"/>
    <col customWidth="1" min="13599" max="13599" style="0" width="10.57"/>
    <col customWidth="1" min="13600" max="13600" style="0" width="45"/>
    <col customWidth="1" min="13601" max="13601" style="0" width="10.289999999999999"/>
    <col customWidth="1" min="13602" max="13602" style="0" width="6.29"/>
    <col customWidth="1" min="13605" max="13605" style="0" width="9.8599999999999994"/>
    <col customWidth="1" min="13606" max="13608" style="0" width="12.710000000000001"/>
    <col customWidth="1" min="13610" max="13610" style="0" width="2.8599999999999999"/>
    <col customWidth="1" min="13611" max="13611" style="0" width="9.4199999999999999"/>
    <col customWidth="1" hidden="1" min="13612" max="13614" style="0" width="11.529999999999999"/>
    <col customWidth="1" min="13825" max="13825" style="0" width="46.57"/>
    <col customWidth="1" hidden="1" min="13826" max="13827" style="0" width="11.529999999999999"/>
    <col customWidth="1" min="13829" max="13829" style="0" width="11.57"/>
    <col customWidth="1" min="13830" max="13830" style="0" width="9.7100000000000009"/>
    <col customWidth="1" min="13831" max="13833" style="0" width="10.57"/>
    <col customWidth="1" min="13834" max="13834" style="0" width="9.5700000000000003"/>
    <col customWidth="1" hidden="1" min="13835" max="13854" style="0" width="11.529999999999999"/>
    <col customWidth="1" min="13855" max="13855" style="0" width="10.57"/>
    <col customWidth="1" min="13856" max="13856" style="0" width="45"/>
    <col customWidth="1" min="13857" max="13857" style="0" width="10.289999999999999"/>
    <col customWidth="1" min="13858" max="13858" style="0" width="6.29"/>
    <col customWidth="1" min="13861" max="13861" style="0" width="9.8599999999999994"/>
    <col customWidth="1" min="13862" max="13864" style="0" width="12.710000000000001"/>
    <col customWidth="1" min="13866" max="13866" style="0" width="2.8599999999999999"/>
    <col customWidth="1" min="13867" max="13867" style="0" width="9.4199999999999999"/>
    <col customWidth="1" hidden="1" min="13868" max="13870" style="0" width="11.529999999999999"/>
    <col customWidth="1" min="14081" max="14081" style="0" width="46.57"/>
    <col customWidth="1" hidden="1" min="14082" max="14083" style="0" width="11.529999999999999"/>
    <col customWidth="1" min="14085" max="14085" style="0" width="11.57"/>
    <col customWidth="1" min="14086" max="14086" style="0" width="9.7100000000000009"/>
    <col customWidth="1" min="14087" max="14089" style="0" width="10.57"/>
    <col customWidth="1" min="14090" max="14090" style="0" width="9.5700000000000003"/>
    <col customWidth="1" hidden="1" min="14091" max="14110" style="0" width="11.529999999999999"/>
    <col customWidth="1" min="14111" max="14111" style="0" width="10.57"/>
    <col customWidth="1" min="14112" max="14112" style="0" width="45"/>
    <col customWidth="1" min="14113" max="14113" style="0" width="10.289999999999999"/>
    <col customWidth="1" min="14114" max="14114" style="0" width="6.29"/>
    <col customWidth="1" min="14117" max="14117" style="0" width="9.8599999999999994"/>
    <col customWidth="1" min="14118" max="14120" style="0" width="12.710000000000001"/>
    <col customWidth="1" min="14122" max="14122" style="0" width="2.8599999999999999"/>
    <col customWidth="1" min="14123" max="14123" style="0" width="9.4199999999999999"/>
    <col customWidth="1" hidden="1" min="14124" max="14126" style="0" width="11.529999999999999"/>
    <col customWidth="1" min="14337" max="14337" style="0" width="46.57"/>
    <col customWidth="1" hidden="1" min="14338" max="14339" style="0" width="11.529999999999999"/>
    <col customWidth="1" min="14341" max="14341" style="0" width="11.57"/>
    <col customWidth="1" min="14342" max="14342" style="0" width="9.7100000000000009"/>
    <col customWidth="1" min="14343" max="14345" style="0" width="10.57"/>
    <col customWidth="1" min="14346" max="14346" style="0" width="9.5700000000000003"/>
    <col customWidth="1" hidden="1" min="14347" max="14366" style="0" width="11.529999999999999"/>
    <col customWidth="1" min="14367" max="14367" style="0" width="10.57"/>
    <col customWidth="1" min="14368" max="14368" style="0" width="45"/>
    <col customWidth="1" min="14369" max="14369" style="0" width="10.289999999999999"/>
    <col customWidth="1" min="14370" max="14370" style="0" width="6.29"/>
    <col customWidth="1" min="14373" max="14373" style="0" width="9.8599999999999994"/>
    <col customWidth="1" min="14374" max="14376" style="0" width="12.710000000000001"/>
    <col customWidth="1" min="14378" max="14378" style="0" width="2.8599999999999999"/>
    <col customWidth="1" min="14379" max="14379" style="0" width="9.4199999999999999"/>
    <col customWidth="1" hidden="1" min="14380" max="14382" style="0" width="11.529999999999999"/>
    <col customWidth="1" min="14593" max="14593" style="0" width="46.57"/>
    <col customWidth="1" hidden="1" min="14594" max="14595" style="0" width="11.529999999999999"/>
    <col customWidth="1" min="14597" max="14597" style="0" width="11.57"/>
    <col customWidth="1" min="14598" max="14598" style="0" width="9.7100000000000009"/>
    <col customWidth="1" min="14599" max="14601" style="0" width="10.57"/>
    <col customWidth="1" min="14602" max="14602" style="0" width="9.5700000000000003"/>
    <col customWidth="1" hidden="1" min="14603" max="14622" style="0" width="11.529999999999999"/>
    <col customWidth="1" min="14623" max="14623" style="0" width="10.57"/>
    <col customWidth="1" min="14624" max="14624" style="0" width="45"/>
    <col customWidth="1" min="14625" max="14625" style="0" width="10.289999999999999"/>
    <col customWidth="1" min="14626" max="14626" style="0" width="6.29"/>
    <col customWidth="1" min="14629" max="14629" style="0" width="9.8599999999999994"/>
    <col customWidth="1" min="14630" max="14632" style="0" width="12.710000000000001"/>
    <col customWidth="1" min="14634" max="14634" style="0" width="2.8599999999999999"/>
    <col customWidth="1" min="14635" max="14635" style="0" width="9.4199999999999999"/>
    <col customWidth="1" hidden="1" min="14636" max="14638" style="0" width="11.529999999999999"/>
    <col customWidth="1" min="14849" max="14849" style="0" width="46.57"/>
    <col customWidth="1" hidden="1" min="14850" max="14851" style="0" width="11.529999999999999"/>
    <col customWidth="1" min="14853" max="14853" style="0" width="11.57"/>
    <col customWidth="1" min="14854" max="14854" style="0" width="9.7100000000000009"/>
    <col customWidth="1" min="14855" max="14857" style="0" width="10.57"/>
    <col customWidth="1" min="14858" max="14858" style="0" width="9.5700000000000003"/>
    <col customWidth="1" hidden="1" min="14859" max="14878" style="0" width="11.529999999999999"/>
    <col customWidth="1" min="14879" max="14879" style="0" width="10.57"/>
    <col customWidth="1" min="14880" max="14880" style="0" width="45"/>
    <col customWidth="1" min="14881" max="14881" style="0" width="10.289999999999999"/>
    <col customWidth="1" min="14882" max="14882" style="0" width="6.29"/>
    <col customWidth="1" min="14885" max="14885" style="0" width="9.8599999999999994"/>
    <col customWidth="1" min="14886" max="14888" style="0" width="12.710000000000001"/>
    <col customWidth="1" min="14890" max="14890" style="0" width="2.8599999999999999"/>
    <col customWidth="1" min="14891" max="14891" style="0" width="9.4199999999999999"/>
    <col customWidth="1" hidden="1" min="14892" max="14894" style="0" width="11.529999999999999"/>
    <col customWidth="1" min="15105" max="15105" style="0" width="46.57"/>
    <col customWidth="1" hidden="1" min="15106" max="15107" style="0" width="11.529999999999999"/>
    <col customWidth="1" min="15109" max="15109" style="0" width="11.57"/>
    <col customWidth="1" min="15110" max="15110" style="0" width="9.7100000000000009"/>
    <col customWidth="1" min="15111" max="15113" style="0" width="10.57"/>
    <col customWidth="1" min="15114" max="15114" style="0" width="9.5700000000000003"/>
    <col customWidth="1" hidden="1" min="15115" max="15134" style="0" width="11.529999999999999"/>
    <col customWidth="1" min="15135" max="15135" style="0" width="10.57"/>
    <col customWidth="1" min="15136" max="15136" style="0" width="45"/>
    <col customWidth="1" min="15137" max="15137" style="0" width="10.289999999999999"/>
    <col customWidth="1" min="15138" max="15138" style="0" width="6.29"/>
    <col customWidth="1" min="15141" max="15141" style="0" width="9.8599999999999994"/>
    <col customWidth="1" min="15142" max="15144" style="0" width="12.710000000000001"/>
    <col customWidth="1" min="15146" max="15146" style="0" width="2.8599999999999999"/>
    <col customWidth="1" min="15147" max="15147" style="0" width="9.4199999999999999"/>
    <col customWidth="1" hidden="1" min="15148" max="15150" style="0" width="11.529999999999999"/>
    <col customWidth="1" min="15361" max="15361" style="0" width="46.57"/>
    <col customWidth="1" hidden="1" min="15362" max="15363" style="0" width="11.529999999999999"/>
    <col customWidth="1" min="15365" max="15365" style="0" width="11.57"/>
    <col customWidth="1" min="15366" max="15366" style="0" width="9.7100000000000009"/>
    <col customWidth="1" min="15367" max="15369" style="0" width="10.57"/>
    <col customWidth="1" min="15370" max="15370" style="0" width="9.5700000000000003"/>
    <col customWidth="1" hidden="1" min="15371" max="15390" style="0" width="11.529999999999999"/>
    <col customWidth="1" min="15391" max="15391" style="0" width="10.57"/>
    <col customWidth="1" min="15392" max="15392" style="0" width="45"/>
    <col customWidth="1" min="15393" max="15393" style="0" width="10.289999999999999"/>
    <col customWidth="1" min="15394" max="15394" style="0" width="6.29"/>
    <col customWidth="1" min="15397" max="15397" style="0" width="9.8599999999999994"/>
    <col customWidth="1" min="15398" max="15400" style="0" width="12.710000000000001"/>
    <col customWidth="1" min="15402" max="15402" style="0" width="2.8599999999999999"/>
    <col customWidth="1" min="15403" max="15403" style="0" width="9.4199999999999999"/>
    <col customWidth="1" hidden="1" min="15404" max="15406" style="0" width="11.529999999999999"/>
    <col customWidth="1" min="15617" max="15617" style="0" width="46.57"/>
    <col customWidth="1" hidden="1" min="15618" max="15619" style="0" width="11.529999999999999"/>
    <col customWidth="1" min="15621" max="15621" style="0" width="11.57"/>
    <col customWidth="1" min="15622" max="15622" style="0" width="9.7100000000000009"/>
    <col customWidth="1" min="15623" max="15625" style="0" width="10.57"/>
    <col customWidth="1" min="15626" max="15626" style="0" width="9.5700000000000003"/>
    <col customWidth="1" hidden="1" min="15627" max="15646" style="0" width="11.529999999999999"/>
    <col customWidth="1" min="15647" max="15647" style="0" width="10.57"/>
    <col customWidth="1" min="15648" max="15648" style="0" width="45"/>
    <col customWidth="1" min="15649" max="15649" style="0" width="10.289999999999999"/>
    <col customWidth="1" min="15650" max="15650" style="0" width="6.29"/>
    <col customWidth="1" min="15653" max="15653" style="0" width="9.8599999999999994"/>
    <col customWidth="1" min="15654" max="15656" style="0" width="12.710000000000001"/>
    <col customWidth="1" min="15658" max="15658" style="0" width="2.8599999999999999"/>
    <col customWidth="1" min="15659" max="15659" style="0" width="9.4199999999999999"/>
    <col customWidth="1" hidden="1" min="15660" max="15662" style="0" width="11.529999999999999"/>
    <col customWidth="1" min="15873" max="15873" style="0" width="46.57"/>
    <col customWidth="1" hidden="1" min="15874" max="15875" style="0" width="11.529999999999999"/>
    <col customWidth="1" min="15877" max="15877" style="0" width="11.57"/>
    <col customWidth="1" min="15878" max="15878" style="0" width="9.7100000000000009"/>
    <col customWidth="1" min="15879" max="15881" style="0" width="10.57"/>
    <col customWidth="1" min="15882" max="15882" style="0" width="9.5700000000000003"/>
    <col customWidth="1" hidden="1" min="15883" max="15902" style="0" width="11.529999999999999"/>
    <col customWidth="1" min="15903" max="15903" style="0" width="10.57"/>
    <col customWidth="1" min="15904" max="15904" style="0" width="45"/>
    <col customWidth="1" min="15905" max="15905" style="0" width="10.289999999999999"/>
    <col customWidth="1" min="15906" max="15906" style="0" width="6.29"/>
    <col customWidth="1" min="15909" max="15909" style="0" width="9.8599999999999994"/>
    <col customWidth="1" min="15910" max="15912" style="0" width="12.710000000000001"/>
    <col customWidth="1" min="15914" max="15914" style="0" width="2.8599999999999999"/>
    <col customWidth="1" min="15915" max="15915" style="0" width="9.4199999999999999"/>
    <col customWidth="1" hidden="1" min="15916" max="15918" style="0" width="11.529999999999999"/>
    <col customWidth="1" min="16129" max="16129" style="0" width="46.57"/>
    <col customWidth="1" hidden="1" min="16130" max="16131" style="0" width="11.529999999999999"/>
    <col customWidth="1" min="16133" max="16133" style="0" width="11.57"/>
    <col customWidth="1" min="16134" max="16134" style="0" width="9.7100000000000009"/>
    <col customWidth="1" min="16135" max="16137" style="0" width="10.57"/>
    <col customWidth="1" min="16138" max="16138" style="0" width="9.5700000000000003"/>
    <col customWidth="1" hidden="1" min="16139" max="16158" style="0" width="11.529999999999999"/>
    <col customWidth="1" min="16159" max="16159" style="0" width="10.57"/>
    <col customWidth="1" min="16160" max="16160" style="0" width="45"/>
    <col customWidth="1" min="16161" max="16161" style="0" width="10.289999999999999"/>
    <col customWidth="1" min="16162" max="16162" style="0" width="6.29"/>
    <col customWidth="1" min="16165" max="16165" style="0" width="9.8599999999999994"/>
    <col customWidth="1" min="16166" max="16168" style="0" width="12.710000000000001"/>
    <col customWidth="1" min="16170" max="16170" style="0" width="2.8599999999999999"/>
    <col customWidth="1" min="16171" max="16171" style="0" width="9.4199999999999999"/>
    <col customWidth="1" hidden="1" min="16172" max="16174" style="0" width="11.529999999999999"/>
  </cols>
  <sheetData>
    <row r="1" ht="56.25" customHeight="1">
      <c r="A1" s="27" t="s">
        <v>523</v>
      </c>
      <c r="B1" s="27"/>
      <c r="C1" s="27"/>
      <c r="D1" s="27"/>
      <c r="E1" s="27"/>
      <c r="F1" s="27"/>
      <c r="G1" s="27"/>
      <c r="H1" s="27"/>
      <c r="I1" s="27"/>
      <c r="AL1" s="28"/>
      <c r="AM1" s="29" t="s">
        <v>524</v>
      </c>
      <c r="AN1" s="29"/>
    </row>
    <row r="2" ht="15" customHeight="1">
      <c r="A2" s="30" t="s">
        <v>7</v>
      </c>
      <c r="B2" s="31"/>
      <c r="C2" s="31"/>
      <c r="D2" s="32" t="s">
        <v>8</v>
      </c>
      <c r="E2" s="33" t="s">
        <v>9</v>
      </c>
      <c r="F2" s="34" t="s">
        <v>525</v>
      </c>
      <c r="G2" s="35" t="s">
        <v>526</v>
      </c>
      <c r="H2" s="35" t="s">
        <v>527</v>
      </c>
      <c r="I2" s="35" t="s">
        <v>528</v>
      </c>
      <c r="K2" s="36" t="s">
        <v>7</v>
      </c>
      <c r="L2" s="37" t="s">
        <v>8</v>
      </c>
      <c r="M2" s="37" t="s">
        <v>9</v>
      </c>
      <c r="N2" s="37" t="s">
        <v>10</v>
      </c>
      <c r="O2" s="38" t="s">
        <v>529</v>
      </c>
      <c r="Q2" s="39" t="s">
        <v>530</v>
      </c>
      <c r="R2" s="40" t="s">
        <v>8</v>
      </c>
      <c r="S2" s="41" t="s">
        <v>9</v>
      </c>
      <c r="T2" s="40" t="s">
        <v>525</v>
      </c>
      <c r="U2" s="42"/>
      <c r="W2" s="43" t="s">
        <v>531</v>
      </c>
      <c r="X2" s="44" t="s">
        <v>8</v>
      </c>
      <c r="Y2" s="45" t="s">
        <v>9</v>
      </c>
      <c r="Z2" s="45" t="s">
        <v>10</v>
      </c>
      <c r="AI2" s="46" t="s">
        <v>532</v>
      </c>
      <c r="AJ2" s="46" t="s">
        <v>526</v>
      </c>
      <c r="AL2" s="47" t="s">
        <v>533</v>
      </c>
      <c r="AM2" s="48" t="s">
        <v>527</v>
      </c>
      <c r="AN2" s="48" t="s">
        <v>528</v>
      </c>
      <c r="AQ2" s="47" t="s">
        <v>534</v>
      </c>
    </row>
    <row r="3" ht="14.25">
      <c r="A3" s="30"/>
      <c r="B3" s="49"/>
      <c r="C3" s="49"/>
      <c r="D3" s="32"/>
      <c r="E3" s="33"/>
      <c r="F3" s="34"/>
      <c r="G3" s="35"/>
      <c r="H3" s="35"/>
      <c r="I3" s="35"/>
      <c r="K3" s="50"/>
      <c r="L3" s="51"/>
      <c r="M3" s="51"/>
      <c r="N3" s="51"/>
      <c r="O3" s="52"/>
      <c r="Q3" s="39"/>
      <c r="R3" s="40"/>
      <c r="S3" s="41"/>
      <c r="T3" s="40"/>
      <c r="U3" s="42"/>
      <c r="W3" s="43"/>
      <c r="X3" s="44"/>
      <c r="Y3" s="45"/>
      <c r="Z3" s="45"/>
      <c r="AI3" s="46"/>
      <c r="AJ3" s="46"/>
      <c r="AL3" s="47"/>
      <c r="AM3" s="48"/>
      <c r="AN3" s="48"/>
      <c r="AQ3" s="47"/>
    </row>
    <row r="4" ht="30" customHeight="1">
      <c r="A4" s="30"/>
      <c r="B4" s="49"/>
      <c r="C4" s="49"/>
      <c r="D4" s="32"/>
      <c r="E4" s="33"/>
      <c r="F4" s="34"/>
      <c r="G4" s="35"/>
      <c r="H4" s="35"/>
      <c r="I4" s="35"/>
      <c r="K4" s="53"/>
      <c r="L4" s="54"/>
      <c r="M4" s="54"/>
      <c r="N4" s="54"/>
      <c r="O4" s="55"/>
      <c r="Q4" s="39"/>
      <c r="R4" s="40"/>
      <c r="S4" s="41"/>
      <c r="T4" s="40"/>
      <c r="U4" s="42"/>
      <c r="W4" s="43"/>
      <c r="X4" s="44"/>
      <c r="Y4" s="45"/>
      <c r="Z4" s="45"/>
      <c r="AF4" s="56" t="s">
        <v>535</v>
      </c>
      <c r="AI4" s="46"/>
      <c r="AJ4" s="46"/>
      <c r="AL4" s="47"/>
      <c r="AM4" s="48"/>
      <c r="AN4" s="48"/>
      <c r="AQ4" s="47"/>
    </row>
    <row r="5" ht="15.75" customHeight="1">
      <c r="A5" s="57" t="s">
        <v>11</v>
      </c>
      <c r="B5" s="58"/>
      <c r="C5" s="58"/>
      <c r="D5" s="59"/>
      <c r="E5" s="59"/>
      <c r="F5" s="60"/>
      <c r="G5" s="61"/>
      <c r="H5" s="61"/>
      <c r="I5" s="61"/>
      <c r="K5" s="62" t="s">
        <v>11</v>
      </c>
      <c r="L5" s="63"/>
      <c r="M5" s="64"/>
      <c r="N5" s="65"/>
      <c r="O5" s="65"/>
      <c r="Q5" s="66" t="s">
        <v>11</v>
      </c>
      <c r="R5" s="67"/>
      <c r="S5" s="67"/>
      <c r="T5" s="68"/>
      <c r="U5" s="42"/>
      <c r="W5" s="69" t="s">
        <v>11</v>
      </c>
      <c r="X5" s="59"/>
      <c r="Y5" s="59"/>
      <c r="Z5" s="70"/>
      <c r="AF5" s="57" t="s">
        <v>11</v>
      </c>
      <c r="AG5" s="59"/>
      <c r="AH5" s="59"/>
      <c r="AI5" s="71"/>
      <c r="AJ5" s="71"/>
      <c r="AK5" s="72" t="b">
        <f t="shared" ref="AK5:AK9" si="0">A5=AF5</f>
        <v>1</v>
      </c>
      <c r="AL5" s="73"/>
      <c r="AM5" s="70"/>
      <c r="AN5" s="70"/>
    </row>
    <row r="6" ht="15" customHeight="1">
      <c r="A6" s="74" t="s">
        <v>12</v>
      </c>
      <c r="B6" s="74"/>
      <c r="C6" s="74"/>
      <c r="D6" s="75" t="s">
        <v>13</v>
      </c>
      <c r="E6" s="76" t="s">
        <v>14</v>
      </c>
      <c r="F6" s="77">
        <v>150.83000000000001</v>
      </c>
      <c r="G6" s="78">
        <f t="shared" ref="G6:G9" si="1">ROUND(F6*1.2,2)</f>
        <v>181</v>
      </c>
      <c r="H6" s="78">
        <f t="shared" ref="H6:H9" si="2">ROUND(I6/1.2,2)</f>
        <v>168.33000000000001</v>
      </c>
      <c r="I6" s="78">
        <v>202</v>
      </c>
      <c r="J6" s="25">
        <f t="shared" ref="J6:J9" si="3">I6/G6-1</f>
        <v>0.11602209944751385</v>
      </c>
      <c r="K6" s="79" t="s">
        <v>12</v>
      </c>
      <c r="L6" s="75" t="s">
        <v>13</v>
      </c>
      <c r="M6" s="76" t="s">
        <v>14</v>
      </c>
      <c r="N6" s="80">
        <v>186</v>
      </c>
      <c r="O6" s="80">
        <f t="shared" ref="O6:O9" si="4">N6</f>
        <v>186</v>
      </c>
      <c r="P6" s="81">
        <f t="shared" ref="P6:P9" si="5">O6-Z6</f>
        <v>-16</v>
      </c>
      <c r="Q6" s="82" t="s">
        <v>12</v>
      </c>
      <c r="R6" s="83" t="s">
        <v>13</v>
      </c>
      <c r="S6" s="84" t="s">
        <v>14</v>
      </c>
      <c r="T6" s="85">
        <v>138.75</v>
      </c>
      <c r="U6" s="86" t="b">
        <f t="shared" ref="U6:U9" si="6">A6=Q6</f>
        <v>1</v>
      </c>
      <c r="V6" s="87">
        <f t="shared" ref="V6:V9" si="7">T6-F6</f>
        <v>-12.080000000000013</v>
      </c>
      <c r="W6" s="74" t="s">
        <v>536</v>
      </c>
      <c r="X6" s="75" t="s">
        <v>13</v>
      </c>
      <c r="Y6" s="88" t="s">
        <v>14</v>
      </c>
      <c r="Z6" s="89">
        <v>202</v>
      </c>
      <c r="AA6" s="90" t="b">
        <f t="shared" ref="AA6:AA9" si="8">W6=A6</f>
        <v>0</v>
      </c>
      <c r="AB6" s="81">
        <f t="shared" ref="AB6:AB9" si="9">I6-Z6</f>
        <v>0</v>
      </c>
      <c r="AC6" s="91">
        <f t="shared" ref="AC6:AC9" si="10">T6-F6</f>
        <v>-12.080000000000013</v>
      </c>
      <c r="AD6" s="2">
        <f t="shared" ref="AD6:AD9" si="11">F6*1.2-G6</f>
        <v>-0.0039999999999906777</v>
      </c>
      <c r="AF6" s="79" t="s">
        <v>12</v>
      </c>
      <c r="AG6" s="75" t="s">
        <v>13</v>
      </c>
      <c r="AH6" s="76" t="s">
        <v>14</v>
      </c>
      <c r="AI6" s="92">
        <v>184.16999999999999</v>
      </c>
      <c r="AJ6" s="92">
        <f t="shared" ref="AJ6:AJ9" si="12">ROUND(AI6*0.2,2)+AI6</f>
        <v>221</v>
      </c>
      <c r="AK6" s="72" t="b">
        <f t="shared" si="0"/>
        <v>1</v>
      </c>
      <c r="AL6" s="93">
        <f t="shared" ref="AL6:AL9" si="13">AJ6-G6</f>
        <v>40</v>
      </c>
      <c r="AM6" s="94">
        <f t="shared" ref="AM6:AM9" si="14">AN6-ROUND(AN6/1.2*0.2,2)</f>
        <v>205.82999999999998</v>
      </c>
      <c r="AN6" s="93">
        <f t="shared" ref="AN6:AN9" si="15">ROUND(AJ6+AJ6*J6,0)</f>
        <v>247</v>
      </c>
      <c r="AO6" s="25">
        <f t="shared" ref="AO6:AO9" si="16">(AN6-AJ6)/AJ6</f>
        <v>0.11764705882352941</v>
      </c>
      <c r="AQ6" s="2">
        <f t="shared" ref="AQ6:AQ9" si="17">AN6-I6</f>
        <v>45</v>
      </c>
      <c r="AR6" s="2">
        <f t="shared" ref="AR6:AR9" si="18">ROUND(AI6,2)</f>
        <v>184.17000000000002</v>
      </c>
      <c r="AS6" t="b">
        <f>AF6='[3]Материалы в ДС'!A6</f>
        <v>1</v>
      </c>
      <c r="AT6" s="95">
        <f>AI6-'[3]Материалы в ДС'!D6</f>
        <v>0</v>
      </c>
    </row>
    <row r="7" ht="15" customHeight="1">
      <c r="A7" s="74" t="s">
        <v>15</v>
      </c>
      <c r="B7" s="74"/>
      <c r="C7" s="74"/>
      <c r="D7" s="75" t="s">
        <v>13</v>
      </c>
      <c r="E7" s="76" t="s">
        <v>14</v>
      </c>
      <c r="F7" s="77">
        <v>142.5</v>
      </c>
      <c r="G7" s="78">
        <f t="shared" si="1"/>
        <v>171</v>
      </c>
      <c r="H7" s="78">
        <f t="shared" si="2"/>
        <v>170.83000000000001</v>
      </c>
      <c r="I7" s="78">
        <v>205</v>
      </c>
      <c r="J7" s="25">
        <f t="shared" si="3"/>
        <v>0.19883040935672525</v>
      </c>
      <c r="K7" s="79" t="s">
        <v>15</v>
      </c>
      <c r="L7" s="75" t="s">
        <v>13</v>
      </c>
      <c r="M7" s="76" t="s">
        <v>14</v>
      </c>
      <c r="N7" s="80">
        <v>189</v>
      </c>
      <c r="O7" s="80">
        <f t="shared" si="4"/>
        <v>189</v>
      </c>
      <c r="P7" s="81">
        <f t="shared" si="5"/>
        <v>-16</v>
      </c>
      <c r="Q7" s="82" t="s">
        <v>15</v>
      </c>
      <c r="R7" s="83" t="s">
        <v>13</v>
      </c>
      <c r="S7" s="84" t="s">
        <v>14</v>
      </c>
      <c r="T7" s="85">
        <v>131.50999999999999</v>
      </c>
      <c r="U7" s="86" t="b">
        <f t="shared" si="6"/>
        <v>1</v>
      </c>
      <c r="V7" s="87">
        <f t="shared" si="7"/>
        <v>-10.990000000000009</v>
      </c>
      <c r="W7" s="74" t="s">
        <v>537</v>
      </c>
      <c r="X7" s="75" t="s">
        <v>13</v>
      </c>
      <c r="Y7" s="88" t="s">
        <v>14</v>
      </c>
      <c r="Z7" s="89">
        <v>205</v>
      </c>
      <c r="AA7" s="90" t="b">
        <f t="shared" si="8"/>
        <v>0</v>
      </c>
      <c r="AB7" s="81">
        <f t="shared" si="9"/>
        <v>0</v>
      </c>
      <c r="AC7" s="91">
        <f t="shared" si="10"/>
        <v>-10.990000000000009</v>
      </c>
      <c r="AD7" s="2">
        <f t="shared" si="11"/>
        <v>0</v>
      </c>
      <c r="AF7" s="79" t="s">
        <v>15</v>
      </c>
      <c r="AG7" s="75" t="s">
        <v>13</v>
      </c>
      <c r="AH7" s="76" t="s">
        <v>14</v>
      </c>
      <c r="AI7" s="92">
        <v>174.16999999999999</v>
      </c>
      <c r="AJ7" s="92">
        <f t="shared" si="12"/>
        <v>209</v>
      </c>
      <c r="AK7" s="72" t="b">
        <f t="shared" si="0"/>
        <v>1</v>
      </c>
      <c r="AL7" s="93">
        <f t="shared" si="13"/>
        <v>38</v>
      </c>
      <c r="AM7" s="94">
        <f t="shared" si="14"/>
        <v>209.17000000000002</v>
      </c>
      <c r="AN7" s="93">
        <f t="shared" si="15"/>
        <v>251</v>
      </c>
      <c r="AO7" s="25">
        <f t="shared" si="16"/>
        <v>0.20095693779904306</v>
      </c>
      <c r="AQ7" s="2">
        <f t="shared" si="17"/>
        <v>46</v>
      </c>
      <c r="AR7" s="2">
        <f t="shared" si="18"/>
        <v>174.17000000000002</v>
      </c>
      <c r="AS7" t="b">
        <f>AF7='[3]Материалы в ДС'!A7</f>
        <v>1</v>
      </c>
      <c r="AT7" s="95">
        <f>AI7-'[3]Материалы в ДС'!D7</f>
        <v>0</v>
      </c>
    </row>
    <row r="8" ht="15" customHeight="1">
      <c r="A8" s="74" t="s">
        <v>16</v>
      </c>
      <c r="B8" s="74"/>
      <c r="C8" s="74"/>
      <c r="D8" s="75" t="s">
        <v>13</v>
      </c>
      <c r="E8" s="76" t="s">
        <v>14</v>
      </c>
      <c r="F8" s="77">
        <v>127.5</v>
      </c>
      <c r="G8" s="78">
        <f t="shared" si="1"/>
        <v>153</v>
      </c>
      <c r="H8" s="78">
        <f t="shared" si="2"/>
        <v>153.33000000000001</v>
      </c>
      <c r="I8" s="78">
        <v>184</v>
      </c>
      <c r="J8" s="25">
        <f t="shared" si="3"/>
        <v>0.20261437908496727</v>
      </c>
      <c r="K8" s="79" t="s">
        <v>16</v>
      </c>
      <c r="L8" s="75" t="s">
        <v>13</v>
      </c>
      <c r="M8" s="76" t="s">
        <v>14</v>
      </c>
      <c r="N8" s="80">
        <v>170</v>
      </c>
      <c r="O8" s="80">
        <f t="shared" si="4"/>
        <v>170</v>
      </c>
      <c r="P8" s="81">
        <f t="shared" si="5"/>
        <v>-14</v>
      </c>
      <c r="Q8" s="82" t="s">
        <v>16</v>
      </c>
      <c r="R8" s="83" t="s">
        <v>13</v>
      </c>
      <c r="S8" s="84" t="s">
        <v>14</v>
      </c>
      <c r="T8" s="85">
        <v>117.84999999999999</v>
      </c>
      <c r="U8" s="86" t="b">
        <f t="shared" si="6"/>
        <v>1</v>
      </c>
      <c r="V8" s="87">
        <f t="shared" si="7"/>
        <v>-9.6500000000000057</v>
      </c>
      <c r="W8" s="74" t="s">
        <v>538</v>
      </c>
      <c r="X8" s="75" t="s">
        <v>13</v>
      </c>
      <c r="Y8" s="88" t="s">
        <v>14</v>
      </c>
      <c r="Z8" s="89">
        <v>184</v>
      </c>
      <c r="AA8" s="90" t="b">
        <f t="shared" si="8"/>
        <v>0</v>
      </c>
      <c r="AB8" s="81">
        <f t="shared" si="9"/>
        <v>0</v>
      </c>
      <c r="AC8" s="91">
        <f t="shared" si="10"/>
        <v>-9.6500000000000057</v>
      </c>
      <c r="AD8" s="2">
        <f t="shared" si="11"/>
        <v>0</v>
      </c>
      <c r="AF8" s="79" t="s">
        <v>16</v>
      </c>
      <c r="AG8" s="75" t="s">
        <v>13</v>
      </c>
      <c r="AH8" s="76" t="s">
        <v>14</v>
      </c>
      <c r="AI8" s="92">
        <v>155.83000000000001</v>
      </c>
      <c r="AJ8" s="92">
        <f t="shared" si="12"/>
        <v>187</v>
      </c>
      <c r="AK8" s="72" t="b">
        <f t="shared" si="0"/>
        <v>1</v>
      </c>
      <c r="AL8" s="93">
        <f t="shared" si="13"/>
        <v>34</v>
      </c>
      <c r="AM8" s="94">
        <f t="shared" si="14"/>
        <v>187.5</v>
      </c>
      <c r="AN8" s="93">
        <f t="shared" si="15"/>
        <v>225</v>
      </c>
      <c r="AO8" s="25">
        <f t="shared" si="16"/>
        <v>0.20320855614973263</v>
      </c>
      <c r="AQ8" s="2">
        <f t="shared" si="17"/>
        <v>41</v>
      </c>
      <c r="AR8" s="2">
        <f t="shared" si="18"/>
        <v>155.83000000000001</v>
      </c>
      <c r="AS8" t="b">
        <f>AF8='[3]Материалы в ДС'!A8</f>
        <v>1</v>
      </c>
      <c r="AT8" s="95">
        <f>AI8-'[3]Материалы в ДС'!D8</f>
        <v>0</v>
      </c>
    </row>
    <row r="9" ht="15" customHeight="1">
      <c r="A9" s="74" t="s">
        <v>17</v>
      </c>
      <c r="B9" s="74"/>
      <c r="C9" s="74"/>
      <c r="D9" s="75" t="s">
        <v>13</v>
      </c>
      <c r="E9" s="76" t="s">
        <v>14</v>
      </c>
      <c r="F9" s="77">
        <v>154.16999999999999</v>
      </c>
      <c r="G9" s="78">
        <f t="shared" si="1"/>
        <v>185</v>
      </c>
      <c r="H9" s="78">
        <f t="shared" si="2"/>
        <v>185</v>
      </c>
      <c r="I9" s="78">
        <v>222</v>
      </c>
      <c r="J9" s="25">
        <f t="shared" si="3"/>
        <v>0.19999999999999996</v>
      </c>
      <c r="K9" s="79" t="s">
        <v>17</v>
      </c>
      <c r="L9" s="75" t="s">
        <v>13</v>
      </c>
      <c r="M9" s="76" t="s">
        <v>14</v>
      </c>
      <c r="N9" s="80">
        <v>205</v>
      </c>
      <c r="O9" s="80">
        <f t="shared" si="4"/>
        <v>205</v>
      </c>
      <c r="P9" s="81">
        <f t="shared" si="5"/>
        <v>-17</v>
      </c>
      <c r="Q9" s="82" t="s">
        <v>17</v>
      </c>
      <c r="R9" s="83" t="s">
        <v>13</v>
      </c>
      <c r="S9" s="84" t="s">
        <v>14</v>
      </c>
      <c r="T9" s="85">
        <v>142.09999999999999</v>
      </c>
      <c r="U9" s="86" t="b">
        <f t="shared" si="6"/>
        <v>1</v>
      </c>
      <c r="V9" s="87">
        <f t="shared" si="7"/>
        <v>-12.069999999999993</v>
      </c>
      <c r="W9" s="74" t="s">
        <v>539</v>
      </c>
      <c r="X9" s="75" t="s">
        <v>13</v>
      </c>
      <c r="Y9" s="88" t="s">
        <v>14</v>
      </c>
      <c r="Z9" s="89">
        <v>222</v>
      </c>
      <c r="AA9" s="90" t="b">
        <f t="shared" si="8"/>
        <v>0</v>
      </c>
      <c r="AB9" s="81">
        <f t="shared" si="9"/>
        <v>0</v>
      </c>
      <c r="AC9" s="91">
        <f t="shared" si="10"/>
        <v>-12.069999999999993</v>
      </c>
      <c r="AD9" s="2">
        <f t="shared" si="11"/>
        <v>0.0039999999999906777</v>
      </c>
      <c r="AF9" s="79" t="s">
        <v>17</v>
      </c>
      <c r="AG9" s="75" t="s">
        <v>13</v>
      </c>
      <c r="AH9" s="76" t="s">
        <v>14</v>
      </c>
      <c r="AI9" s="92">
        <v>188.33000000000001</v>
      </c>
      <c r="AJ9" s="92">
        <f t="shared" si="12"/>
        <v>226</v>
      </c>
      <c r="AK9" s="72" t="b">
        <f t="shared" si="0"/>
        <v>1</v>
      </c>
      <c r="AL9" s="93">
        <f t="shared" si="13"/>
        <v>41</v>
      </c>
      <c r="AM9" s="94">
        <f t="shared" si="14"/>
        <v>225.82999999999998</v>
      </c>
      <c r="AN9" s="93">
        <f t="shared" si="15"/>
        <v>271</v>
      </c>
      <c r="AO9" s="25">
        <f t="shared" si="16"/>
        <v>0.19911504424778761</v>
      </c>
      <c r="AQ9" s="2">
        <f t="shared" si="17"/>
        <v>49</v>
      </c>
      <c r="AR9" s="2">
        <f t="shared" si="18"/>
        <v>188.33000000000001</v>
      </c>
      <c r="AS9" t="b">
        <f>AF9='[3]Материалы в ДС'!A9</f>
        <v>1</v>
      </c>
      <c r="AT9" s="95">
        <f>AI9-'[3]Материалы в ДС'!D9</f>
        <v>0</v>
      </c>
    </row>
    <row r="10" ht="15" customHeight="1">
      <c r="A10" s="74" t="s">
        <v>18</v>
      </c>
      <c r="B10" s="74"/>
      <c r="C10" s="74"/>
      <c r="D10" s="75" t="s">
        <v>13</v>
      </c>
      <c r="E10" s="76" t="s">
        <v>14</v>
      </c>
      <c r="F10" s="77">
        <v>131.66999999999999</v>
      </c>
      <c r="G10" s="78">
        <f t="shared" ref="G10:G73" si="19">ROUND(F10*1.2,2)</f>
        <v>158</v>
      </c>
      <c r="H10" s="78">
        <f t="shared" ref="H10:H73" si="20">ROUND(I10/1.2,2)</f>
        <v>157.5</v>
      </c>
      <c r="I10" s="78">
        <v>189</v>
      </c>
      <c r="J10" s="25">
        <f t="shared" ref="J10:J73" si="21">I10/G10-1</f>
        <v>0.19620253164556956</v>
      </c>
      <c r="K10" s="79" t="s">
        <v>18</v>
      </c>
      <c r="L10" s="75" t="s">
        <v>13</v>
      </c>
      <c r="M10" s="76" t="s">
        <v>14</v>
      </c>
      <c r="N10" s="80">
        <v>174</v>
      </c>
      <c r="O10" s="80">
        <f t="shared" ref="O10:O73" si="22">N10</f>
        <v>174</v>
      </c>
      <c r="P10" s="81">
        <f t="shared" ref="P10:P73" si="23">O10-Z10</f>
        <v>-15</v>
      </c>
      <c r="Q10" s="82" t="s">
        <v>18</v>
      </c>
      <c r="R10" s="83" t="s">
        <v>13</v>
      </c>
      <c r="S10" s="84" t="s">
        <v>14</v>
      </c>
      <c r="T10" s="85">
        <v>121.34</v>
      </c>
      <c r="U10" s="86" t="b">
        <f t="shared" ref="U10:U73" si="24">A10=Q10</f>
        <v>1</v>
      </c>
      <c r="V10" s="87">
        <f t="shared" ref="V10:V73" si="25">T10-F10</f>
        <v>-10.329999999999984</v>
      </c>
      <c r="W10" s="74" t="s">
        <v>540</v>
      </c>
      <c r="X10" s="75" t="s">
        <v>13</v>
      </c>
      <c r="Y10" s="88" t="s">
        <v>14</v>
      </c>
      <c r="Z10" s="89">
        <v>189</v>
      </c>
      <c r="AA10" s="90" t="b">
        <f t="shared" ref="AA10:AA73" si="26">W10=A10</f>
        <v>0</v>
      </c>
      <c r="AB10" s="81">
        <f t="shared" ref="AB10:AB73" si="27">I10-Z10</f>
        <v>0</v>
      </c>
      <c r="AC10" s="91">
        <f t="shared" ref="AC10:AC73" si="28">T10-F10</f>
        <v>-10.329999999999984</v>
      </c>
      <c r="AD10" s="2">
        <f t="shared" ref="AD10:AD73" si="29">F10*1.2-G10</f>
        <v>0.0039999999999906777</v>
      </c>
      <c r="AF10" s="79" t="s">
        <v>18</v>
      </c>
      <c r="AG10" s="75" t="s">
        <v>13</v>
      </c>
      <c r="AH10" s="76" t="s">
        <v>14</v>
      </c>
      <c r="AI10" s="92">
        <v>160.83000000000001</v>
      </c>
      <c r="AJ10" s="92">
        <f t="shared" ref="AJ10:AJ73" si="30">ROUND(AI10*0.2,2)+AI10</f>
        <v>193</v>
      </c>
      <c r="AK10" s="72" t="b">
        <f t="shared" ref="AK10:AK73" si="31">A10=AF10</f>
        <v>1</v>
      </c>
      <c r="AL10" s="93">
        <f t="shared" ref="AL10:AL73" si="32">AJ10-G10</f>
        <v>35</v>
      </c>
      <c r="AM10" s="94">
        <f t="shared" ref="AM10:AM25" si="33">AN10-ROUND(AN10/1.2*0.2,2)</f>
        <v>192.5</v>
      </c>
      <c r="AN10" s="93">
        <f t="shared" ref="AN10:AN73" si="34">ROUND(AJ10+AJ10*J10,0)</f>
        <v>231</v>
      </c>
      <c r="AO10" s="25">
        <f t="shared" ref="AO10:AO73" si="35">(AN10-AJ10)/AJ10</f>
        <v>0.19689119170984457</v>
      </c>
      <c r="AQ10" s="2">
        <f t="shared" ref="AQ10:AQ73" si="36">AN10-I10</f>
        <v>42</v>
      </c>
      <c r="AR10" s="2">
        <f t="shared" ref="AR10:AR73" si="37">ROUND(AI10,2)</f>
        <v>160.83000000000001</v>
      </c>
      <c r="AS10" t="b">
        <f>AF10='[3]Материалы в ДС'!A10</f>
        <v>1</v>
      </c>
      <c r="AT10" s="95">
        <f>AI10-'[3]Материалы в ДС'!D10</f>
        <v>0</v>
      </c>
    </row>
    <row r="11" ht="15" customHeight="1">
      <c r="A11" s="74" t="s">
        <v>19</v>
      </c>
      <c r="B11" s="74"/>
      <c r="C11" s="74"/>
      <c r="D11" s="75" t="s">
        <v>13</v>
      </c>
      <c r="E11" s="76" t="s">
        <v>14</v>
      </c>
      <c r="F11" s="77">
        <v>150</v>
      </c>
      <c r="G11" s="78">
        <f t="shared" si="19"/>
        <v>180</v>
      </c>
      <c r="H11" s="78">
        <f t="shared" si="20"/>
        <v>180</v>
      </c>
      <c r="I11" s="78">
        <v>216</v>
      </c>
      <c r="J11" s="25">
        <f t="shared" si="21"/>
        <v>0.19999999999999996</v>
      </c>
      <c r="K11" s="79" t="s">
        <v>19</v>
      </c>
      <c r="L11" s="75" t="s">
        <v>13</v>
      </c>
      <c r="M11" s="76" t="s">
        <v>14</v>
      </c>
      <c r="N11" s="80">
        <v>200</v>
      </c>
      <c r="O11" s="80">
        <f t="shared" si="22"/>
        <v>200</v>
      </c>
      <c r="P11" s="81">
        <f t="shared" si="23"/>
        <v>-16</v>
      </c>
      <c r="Q11" s="82" t="s">
        <v>19</v>
      </c>
      <c r="R11" s="83" t="s">
        <v>13</v>
      </c>
      <c r="S11" s="84" t="s">
        <v>14</v>
      </c>
      <c r="T11" s="85">
        <v>138.59999999999999</v>
      </c>
      <c r="U11" s="86" t="b">
        <f t="shared" si="24"/>
        <v>1</v>
      </c>
      <c r="V11" s="87">
        <f t="shared" si="25"/>
        <v>-11.400000000000006</v>
      </c>
      <c r="W11" s="74" t="s">
        <v>541</v>
      </c>
      <c r="X11" s="75" t="s">
        <v>13</v>
      </c>
      <c r="Y11" s="88" t="s">
        <v>14</v>
      </c>
      <c r="Z11" s="89">
        <v>216</v>
      </c>
      <c r="AA11" s="90" t="b">
        <f t="shared" si="26"/>
        <v>0</v>
      </c>
      <c r="AB11" s="81">
        <f t="shared" si="27"/>
        <v>0</v>
      </c>
      <c r="AC11" s="91">
        <f t="shared" si="28"/>
        <v>-11.400000000000006</v>
      </c>
      <c r="AD11" s="2">
        <f t="shared" si="29"/>
        <v>0</v>
      </c>
      <c r="AF11" s="79" t="s">
        <v>19</v>
      </c>
      <c r="AG11" s="75" t="s">
        <v>13</v>
      </c>
      <c r="AH11" s="76" t="s">
        <v>14</v>
      </c>
      <c r="AI11" s="92">
        <v>183.33000000000001</v>
      </c>
      <c r="AJ11" s="92">
        <f t="shared" si="30"/>
        <v>220</v>
      </c>
      <c r="AK11" s="72" t="b">
        <f t="shared" si="31"/>
        <v>1</v>
      </c>
      <c r="AL11" s="93">
        <f t="shared" si="32"/>
        <v>40</v>
      </c>
      <c r="AM11" s="94">
        <f t="shared" si="33"/>
        <v>220</v>
      </c>
      <c r="AN11" s="93">
        <f t="shared" si="34"/>
        <v>264</v>
      </c>
      <c r="AO11" s="25">
        <f t="shared" si="35"/>
        <v>0.20000000000000001</v>
      </c>
      <c r="AQ11" s="2">
        <f t="shared" si="36"/>
        <v>48</v>
      </c>
      <c r="AR11" s="2">
        <f t="shared" si="37"/>
        <v>183.33000000000001</v>
      </c>
      <c r="AS11" t="b">
        <f>AF11='[3]Материалы в ДС'!A11</f>
        <v>1</v>
      </c>
      <c r="AT11" s="95">
        <f>AI11-'[3]Материалы в ДС'!D11</f>
        <v>0</v>
      </c>
    </row>
    <row r="12" ht="15" customHeight="1">
      <c r="A12" s="74" t="s">
        <v>20</v>
      </c>
      <c r="B12" s="74"/>
      <c r="C12" s="74"/>
      <c r="D12" s="75" t="s">
        <v>13</v>
      </c>
      <c r="E12" s="76" t="s">
        <v>14</v>
      </c>
      <c r="F12" s="77">
        <v>155.83000000000001</v>
      </c>
      <c r="G12" s="78">
        <f t="shared" si="19"/>
        <v>187</v>
      </c>
      <c r="H12" s="78">
        <f t="shared" si="20"/>
        <v>183.33000000000001</v>
      </c>
      <c r="I12" s="78">
        <v>220</v>
      </c>
      <c r="J12" s="25">
        <f t="shared" si="21"/>
        <v>0.17647058823529416</v>
      </c>
      <c r="K12" s="79" t="s">
        <v>20</v>
      </c>
      <c r="L12" s="75" t="s">
        <v>13</v>
      </c>
      <c r="M12" s="76" t="s">
        <v>14</v>
      </c>
      <c r="N12" s="80">
        <v>203</v>
      </c>
      <c r="O12" s="80">
        <f t="shared" si="22"/>
        <v>203</v>
      </c>
      <c r="P12" s="81">
        <f t="shared" si="23"/>
        <v>-17</v>
      </c>
      <c r="Q12" s="82" t="s">
        <v>20</v>
      </c>
      <c r="R12" s="83" t="s">
        <v>13</v>
      </c>
      <c r="S12" s="84" t="s">
        <v>14</v>
      </c>
      <c r="T12" s="85">
        <v>143.84999999999999</v>
      </c>
      <c r="U12" s="86" t="b">
        <f t="shared" si="24"/>
        <v>1</v>
      </c>
      <c r="V12" s="87">
        <f t="shared" si="25"/>
        <v>-11.980000000000018</v>
      </c>
      <c r="W12" s="74" t="s">
        <v>542</v>
      </c>
      <c r="X12" s="75" t="s">
        <v>13</v>
      </c>
      <c r="Y12" s="88" t="s">
        <v>14</v>
      </c>
      <c r="Z12" s="89">
        <v>220</v>
      </c>
      <c r="AA12" s="90" t="b">
        <f t="shared" si="26"/>
        <v>0</v>
      </c>
      <c r="AB12" s="81">
        <f t="shared" si="27"/>
        <v>0</v>
      </c>
      <c r="AC12" s="91">
        <f t="shared" si="28"/>
        <v>-11.980000000000018</v>
      </c>
      <c r="AD12" s="2">
        <f t="shared" si="29"/>
        <v>-0.0039999999999906777</v>
      </c>
      <c r="AF12" s="79" t="s">
        <v>20</v>
      </c>
      <c r="AG12" s="75" t="s">
        <v>13</v>
      </c>
      <c r="AH12" s="76" t="s">
        <v>14</v>
      </c>
      <c r="AI12" s="92">
        <v>188.33000000000001</v>
      </c>
      <c r="AJ12" s="92">
        <f t="shared" si="30"/>
        <v>226</v>
      </c>
      <c r="AK12" s="72" t="b">
        <f t="shared" si="31"/>
        <v>1</v>
      </c>
      <c r="AL12" s="93">
        <f t="shared" si="32"/>
        <v>39</v>
      </c>
      <c r="AM12" s="94">
        <f t="shared" si="33"/>
        <v>221.67000000000002</v>
      </c>
      <c r="AN12" s="93">
        <f t="shared" si="34"/>
        <v>266</v>
      </c>
      <c r="AO12" s="25">
        <f t="shared" si="35"/>
        <v>0.17699115044247787</v>
      </c>
      <c r="AQ12" s="2">
        <f t="shared" si="36"/>
        <v>46</v>
      </c>
      <c r="AR12" s="2">
        <f t="shared" si="37"/>
        <v>188.33000000000001</v>
      </c>
      <c r="AS12" t="b">
        <f>AF12='[3]Материалы в ДС'!A12</f>
        <v>1</v>
      </c>
      <c r="AT12" s="95">
        <f>AI12-'[3]Материалы в ДС'!D12</f>
        <v>0</v>
      </c>
    </row>
    <row r="13" ht="15" customHeight="1">
      <c r="A13" s="74" t="s">
        <v>543</v>
      </c>
      <c r="B13" s="74"/>
      <c r="C13" s="74"/>
      <c r="D13" s="75" t="s">
        <v>544</v>
      </c>
      <c r="E13" s="76" t="s">
        <v>14</v>
      </c>
      <c r="F13" s="77">
        <v>317.5</v>
      </c>
      <c r="G13" s="78">
        <f t="shared" si="19"/>
        <v>381</v>
      </c>
      <c r="H13" s="78">
        <f t="shared" si="20"/>
        <v>353.32999999999998</v>
      </c>
      <c r="I13" s="78">
        <v>424</v>
      </c>
      <c r="J13" s="25">
        <f t="shared" si="21"/>
        <v>0.11286089238845154</v>
      </c>
      <c r="K13" s="79" t="s">
        <v>543</v>
      </c>
      <c r="L13" s="75" t="s">
        <v>544</v>
      </c>
      <c r="M13" s="76" t="s">
        <v>14</v>
      </c>
      <c r="N13" s="80">
        <v>403</v>
      </c>
      <c r="O13" s="80">
        <f t="shared" si="22"/>
        <v>403</v>
      </c>
      <c r="P13" s="81">
        <f t="shared" si="23"/>
        <v>-21</v>
      </c>
      <c r="Q13" s="82" t="s">
        <v>543</v>
      </c>
      <c r="R13" s="83" t="s">
        <v>544</v>
      </c>
      <c r="S13" s="84" t="s">
        <v>14</v>
      </c>
      <c r="T13" s="85">
        <v>301.57999999999998</v>
      </c>
      <c r="U13" s="86" t="b">
        <f t="shared" si="24"/>
        <v>1</v>
      </c>
      <c r="V13" s="87">
        <f t="shared" si="25"/>
        <v>-15.920000000000016</v>
      </c>
      <c r="W13" s="74" t="s">
        <v>543</v>
      </c>
      <c r="X13" s="75" t="s">
        <v>544</v>
      </c>
      <c r="Y13" s="88" t="s">
        <v>14</v>
      </c>
      <c r="Z13" s="89">
        <v>424</v>
      </c>
      <c r="AA13" s="90" t="b">
        <f t="shared" si="26"/>
        <v>1</v>
      </c>
      <c r="AB13" s="81">
        <f t="shared" si="27"/>
        <v>0</v>
      </c>
      <c r="AC13" s="91">
        <f t="shared" si="28"/>
        <v>-15.920000000000016</v>
      </c>
      <c r="AD13" s="2">
        <f t="shared" si="29"/>
        <v>0</v>
      </c>
      <c r="AF13" s="79" t="s">
        <v>543</v>
      </c>
      <c r="AG13" s="75" t="s">
        <v>544</v>
      </c>
      <c r="AH13" s="76" t="s">
        <v>14</v>
      </c>
      <c r="AI13" s="92">
        <v>521.66999999999996</v>
      </c>
      <c r="AJ13" s="92">
        <f t="shared" si="30"/>
        <v>626</v>
      </c>
      <c r="AK13" s="72" t="b">
        <f t="shared" si="31"/>
        <v>1</v>
      </c>
      <c r="AL13" s="93">
        <f t="shared" si="32"/>
        <v>245</v>
      </c>
      <c r="AM13" s="94">
        <f t="shared" si="33"/>
        <v>580.83000000000004</v>
      </c>
      <c r="AN13" s="93">
        <f t="shared" si="34"/>
        <v>697</v>
      </c>
      <c r="AO13" s="25">
        <f t="shared" si="35"/>
        <v>0.1134185303514377</v>
      </c>
      <c r="AQ13" s="2">
        <f t="shared" si="36"/>
        <v>273</v>
      </c>
      <c r="AR13" s="2">
        <f t="shared" si="37"/>
        <v>521.66999999999996</v>
      </c>
      <c r="AS13" t="b">
        <f>AF13='[3]Материалы в ДС'!A13</f>
        <v>1</v>
      </c>
      <c r="AT13" s="95">
        <f>AI13-'[3]Материалы в ДС'!D13</f>
        <v>0</v>
      </c>
    </row>
    <row r="14" ht="15" customHeight="1">
      <c r="A14" s="74" t="s">
        <v>545</v>
      </c>
      <c r="B14" s="74"/>
      <c r="C14" s="74"/>
      <c r="D14" s="75" t="s">
        <v>544</v>
      </c>
      <c r="E14" s="76" t="s">
        <v>14</v>
      </c>
      <c r="F14" s="77">
        <v>245.83000000000001</v>
      </c>
      <c r="G14" s="78">
        <f t="shared" si="19"/>
        <v>295</v>
      </c>
      <c r="H14" s="78">
        <f t="shared" si="20"/>
        <v>274.17000000000002</v>
      </c>
      <c r="I14" s="78">
        <v>329</v>
      </c>
      <c r="J14" s="25">
        <f t="shared" si="21"/>
        <v>0.11525423728813555</v>
      </c>
      <c r="K14" s="79" t="s">
        <v>545</v>
      </c>
      <c r="L14" s="75" t="s">
        <v>544</v>
      </c>
      <c r="M14" s="76" t="s">
        <v>14</v>
      </c>
      <c r="N14" s="80">
        <v>312</v>
      </c>
      <c r="O14" s="80">
        <f t="shared" si="22"/>
        <v>312</v>
      </c>
      <c r="P14" s="81">
        <f t="shared" si="23"/>
        <v>-17</v>
      </c>
      <c r="Q14" s="82" t="s">
        <v>545</v>
      </c>
      <c r="R14" s="83" t="s">
        <v>544</v>
      </c>
      <c r="S14" s="84" t="s">
        <v>14</v>
      </c>
      <c r="T14" s="85">
        <v>233.40000000000001</v>
      </c>
      <c r="U14" s="86" t="b">
        <f t="shared" si="24"/>
        <v>1</v>
      </c>
      <c r="V14" s="87">
        <f t="shared" si="25"/>
        <v>-12.430000000000007</v>
      </c>
      <c r="W14" s="74" t="s">
        <v>545</v>
      </c>
      <c r="X14" s="75" t="s">
        <v>544</v>
      </c>
      <c r="Y14" s="88" t="s">
        <v>14</v>
      </c>
      <c r="Z14" s="89">
        <v>329</v>
      </c>
      <c r="AA14" s="90" t="b">
        <f t="shared" si="26"/>
        <v>1</v>
      </c>
      <c r="AB14" s="81">
        <f t="shared" si="27"/>
        <v>0</v>
      </c>
      <c r="AC14" s="91">
        <f t="shared" si="28"/>
        <v>-12.430000000000007</v>
      </c>
      <c r="AD14" s="2">
        <f t="shared" si="29"/>
        <v>-0.0040000000000190994</v>
      </c>
      <c r="AF14" s="79" t="s">
        <v>545</v>
      </c>
      <c r="AG14" s="75" t="s">
        <v>544</v>
      </c>
      <c r="AH14" s="76" t="s">
        <v>14</v>
      </c>
      <c r="AI14" s="92">
        <v>404.17000000000002</v>
      </c>
      <c r="AJ14" s="92">
        <f t="shared" si="30"/>
        <v>485</v>
      </c>
      <c r="AK14" s="72" t="b">
        <f t="shared" si="31"/>
        <v>1</v>
      </c>
      <c r="AL14" s="93">
        <f t="shared" si="32"/>
        <v>190</v>
      </c>
      <c r="AM14" s="94">
        <f t="shared" si="33"/>
        <v>450.82999999999998</v>
      </c>
      <c r="AN14" s="93">
        <f t="shared" si="34"/>
        <v>541</v>
      </c>
      <c r="AO14" s="25">
        <f t="shared" si="35"/>
        <v>0.1154639175257732</v>
      </c>
      <c r="AQ14" s="2">
        <f t="shared" si="36"/>
        <v>212</v>
      </c>
      <c r="AR14" s="2">
        <f t="shared" si="37"/>
        <v>404.17000000000002</v>
      </c>
      <c r="AS14" t="b">
        <f>AF14='[3]Материалы в ДС'!A14</f>
        <v>1</v>
      </c>
      <c r="AT14" s="95">
        <f>AI14-'[3]Материалы в ДС'!D14</f>
        <v>0</v>
      </c>
    </row>
    <row r="15" ht="15" customHeight="1">
      <c r="A15" s="74" t="s">
        <v>546</v>
      </c>
      <c r="B15" s="74"/>
      <c r="C15" s="74"/>
      <c r="D15" s="75" t="s">
        <v>544</v>
      </c>
      <c r="E15" s="76" t="s">
        <v>14</v>
      </c>
      <c r="F15" s="77">
        <v>245.83000000000001</v>
      </c>
      <c r="G15" s="78">
        <f t="shared" si="19"/>
        <v>295</v>
      </c>
      <c r="H15" s="78">
        <f t="shared" si="20"/>
        <v>274.17000000000002</v>
      </c>
      <c r="I15" s="78">
        <v>329</v>
      </c>
      <c r="J15" s="25">
        <f t="shared" si="21"/>
        <v>0.11525423728813555</v>
      </c>
      <c r="K15" s="79" t="s">
        <v>546</v>
      </c>
      <c r="L15" s="75" t="s">
        <v>544</v>
      </c>
      <c r="M15" s="76" t="s">
        <v>14</v>
      </c>
      <c r="N15" s="80">
        <v>329</v>
      </c>
      <c r="O15" s="80">
        <f t="shared" si="22"/>
        <v>329</v>
      </c>
      <c r="P15" s="81">
        <f t="shared" si="23"/>
        <v>0</v>
      </c>
      <c r="Q15" s="82" t="s">
        <v>546</v>
      </c>
      <c r="R15" s="83" t="s">
        <v>544</v>
      </c>
      <c r="S15" s="84" t="s">
        <v>14</v>
      </c>
      <c r="T15" s="85">
        <v>245.83000000000001</v>
      </c>
      <c r="U15" s="86" t="b">
        <f t="shared" si="24"/>
        <v>1</v>
      </c>
      <c r="V15" s="87">
        <f t="shared" si="25"/>
        <v>0</v>
      </c>
      <c r="W15" s="74" t="s">
        <v>546</v>
      </c>
      <c r="X15" s="75" t="s">
        <v>544</v>
      </c>
      <c r="Y15" s="88" t="s">
        <v>14</v>
      </c>
      <c r="Z15" s="89">
        <v>329</v>
      </c>
      <c r="AA15" s="90" t="b">
        <f t="shared" si="26"/>
        <v>1</v>
      </c>
      <c r="AB15" s="81">
        <f t="shared" si="27"/>
        <v>0</v>
      </c>
      <c r="AC15" s="91">
        <f t="shared" si="28"/>
        <v>0</v>
      </c>
      <c r="AD15" s="2">
        <f t="shared" si="29"/>
        <v>-0.0040000000000190994</v>
      </c>
      <c r="AF15" s="79" t="s">
        <v>546</v>
      </c>
      <c r="AG15" s="75" t="s">
        <v>544</v>
      </c>
      <c r="AH15" s="76" t="s">
        <v>14</v>
      </c>
      <c r="AI15" s="92">
        <v>404.17000000000002</v>
      </c>
      <c r="AJ15" s="92">
        <f t="shared" si="30"/>
        <v>485</v>
      </c>
      <c r="AK15" s="72" t="b">
        <f t="shared" si="31"/>
        <v>1</v>
      </c>
      <c r="AL15" s="93">
        <f t="shared" si="32"/>
        <v>190</v>
      </c>
      <c r="AM15" s="94">
        <f t="shared" si="33"/>
        <v>450.82999999999998</v>
      </c>
      <c r="AN15" s="93">
        <f t="shared" si="34"/>
        <v>541</v>
      </c>
      <c r="AO15" s="25">
        <f t="shared" si="35"/>
        <v>0.1154639175257732</v>
      </c>
      <c r="AQ15" s="2">
        <f t="shared" si="36"/>
        <v>212</v>
      </c>
      <c r="AR15" s="2">
        <f t="shared" si="37"/>
        <v>404.17000000000002</v>
      </c>
      <c r="AS15" t="b">
        <f>AF15='[3]Материалы в ДС'!A15</f>
        <v>1</v>
      </c>
      <c r="AT15" s="95">
        <f>AI15-'[3]Материалы в ДС'!D15</f>
        <v>0</v>
      </c>
    </row>
    <row r="16" ht="15" customHeight="1">
      <c r="A16" s="74" t="s">
        <v>547</v>
      </c>
      <c r="B16" s="74"/>
      <c r="C16" s="74"/>
      <c r="D16" s="75" t="s">
        <v>544</v>
      </c>
      <c r="E16" s="76" t="s">
        <v>14</v>
      </c>
      <c r="F16" s="77">
        <v>259.17000000000002</v>
      </c>
      <c r="G16" s="78">
        <f t="shared" si="19"/>
        <v>311</v>
      </c>
      <c r="H16" s="78">
        <f t="shared" si="20"/>
        <v>288.32999999999998</v>
      </c>
      <c r="I16" s="78">
        <v>346</v>
      </c>
      <c r="J16" s="25">
        <f t="shared" si="21"/>
        <v>0.112540192926045</v>
      </c>
      <c r="K16" s="79" t="s">
        <v>547</v>
      </c>
      <c r="L16" s="75" t="s">
        <v>544</v>
      </c>
      <c r="M16" s="76" t="s">
        <v>14</v>
      </c>
      <c r="N16" s="80">
        <v>329</v>
      </c>
      <c r="O16" s="80">
        <f t="shared" si="22"/>
        <v>329</v>
      </c>
      <c r="P16" s="81">
        <f t="shared" si="23"/>
        <v>-17</v>
      </c>
      <c r="Q16" s="82" t="s">
        <v>547</v>
      </c>
      <c r="R16" s="83" t="s">
        <v>544</v>
      </c>
      <c r="S16" s="84" t="s">
        <v>14</v>
      </c>
      <c r="T16" s="85">
        <v>246.50999999999999</v>
      </c>
      <c r="U16" s="86" t="b">
        <f t="shared" si="24"/>
        <v>1</v>
      </c>
      <c r="V16" s="87">
        <f t="shared" si="25"/>
        <v>-12.660000000000025</v>
      </c>
      <c r="W16" s="74" t="s">
        <v>547</v>
      </c>
      <c r="X16" s="75" t="s">
        <v>544</v>
      </c>
      <c r="Y16" s="88" t="s">
        <v>14</v>
      </c>
      <c r="Z16" s="89">
        <v>346</v>
      </c>
      <c r="AA16" s="90" t="b">
        <f t="shared" si="26"/>
        <v>1</v>
      </c>
      <c r="AB16" s="81">
        <f t="shared" si="27"/>
        <v>0</v>
      </c>
      <c r="AC16" s="91">
        <f t="shared" si="28"/>
        <v>-12.660000000000025</v>
      </c>
      <c r="AD16" s="2">
        <f t="shared" si="29"/>
        <v>0.0040000000000190994</v>
      </c>
      <c r="AF16" s="79" t="s">
        <v>547</v>
      </c>
      <c r="AG16" s="75" t="s">
        <v>544</v>
      </c>
      <c r="AH16" s="76" t="s">
        <v>14</v>
      </c>
      <c r="AI16" s="92">
        <v>426.67000000000002</v>
      </c>
      <c r="AJ16" s="92">
        <f t="shared" si="30"/>
        <v>512</v>
      </c>
      <c r="AK16" s="72" t="b">
        <f t="shared" si="31"/>
        <v>1</v>
      </c>
      <c r="AL16" s="93">
        <f t="shared" si="32"/>
        <v>201</v>
      </c>
      <c r="AM16" s="94">
        <f t="shared" si="33"/>
        <v>475</v>
      </c>
      <c r="AN16" s="93">
        <f t="shared" si="34"/>
        <v>570</v>
      </c>
      <c r="AO16" s="25">
        <f t="shared" si="35"/>
        <v>0.11328125</v>
      </c>
      <c r="AQ16" s="2">
        <f t="shared" si="36"/>
        <v>224</v>
      </c>
      <c r="AR16" s="2">
        <f t="shared" si="37"/>
        <v>426.67000000000002</v>
      </c>
      <c r="AS16" t="b">
        <f>AF16='[3]Материалы в ДС'!A16</f>
        <v>1</v>
      </c>
      <c r="AT16" s="95">
        <f>AI16-'[3]Материалы в ДС'!D16</f>
        <v>0</v>
      </c>
    </row>
    <row r="17" ht="15" customHeight="1">
      <c r="A17" s="74" t="s">
        <v>548</v>
      </c>
      <c r="B17" s="74"/>
      <c r="C17" s="74"/>
      <c r="D17" s="75" t="s">
        <v>544</v>
      </c>
      <c r="E17" s="76" t="s">
        <v>14</v>
      </c>
      <c r="F17" s="77">
        <v>245.83000000000001</v>
      </c>
      <c r="G17" s="78">
        <f t="shared" si="19"/>
        <v>295</v>
      </c>
      <c r="H17" s="78">
        <f t="shared" si="20"/>
        <v>274.17000000000002</v>
      </c>
      <c r="I17" s="78">
        <v>329</v>
      </c>
      <c r="J17" s="25">
        <f t="shared" si="21"/>
        <v>0.11525423728813555</v>
      </c>
      <c r="K17" s="79" t="s">
        <v>548</v>
      </c>
      <c r="L17" s="75" t="s">
        <v>544</v>
      </c>
      <c r="M17" s="76" t="s">
        <v>14</v>
      </c>
      <c r="N17" s="80">
        <v>312</v>
      </c>
      <c r="O17" s="80">
        <f t="shared" si="22"/>
        <v>312</v>
      </c>
      <c r="P17" s="81">
        <f t="shared" si="23"/>
        <v>-17</v>
      </c>
      <c r="Q17" s="82" t="s">
        <v>548</v>
      </c>
      <c r="R17" s="83" t="s">
        <v>544</v>
      </c>
      <c r="S17" s="84" t="s">
        <v>14</v>
      </c>
      <c r="T17" s="85">
        <v>233.40000000000001</v>
      </c>
      <c r="U17" s="86" t="b">
        <f t="shared" si="24"/>
        <v>1</v>
      </c>
      <c r="V17" s="87">
        <f t="shared" si="25"/>
        <v>-12.430000000000007</v>
      </c>
      <c r="W17" s="74" t="s">
        <v>548</v>
      </c>
      <c r="X17" s="75" t="s">
        <v>544</v>
      </c>
      <c r="Y17" s="88" t="s">
        <v>14</v>
      </c>
      <c r="Z17" s="89">
        <v>329</v>
      </c>
      <c r="AA17" s="90" t="b">
        <f t="shared" si="26"/>
        <v>1</v>
      </c>
      <c r="AB17" s="81">
        <f t="shared" si="27"/>
        <v>0</v>
      </c>
      <c r="AC17" s="91">
        <f t="shared" si="28"/>
        <v>-12.430000000000007</v>
      </c>
      <c r="AD17" s="2">
        <f t="shared" si="29"/>
        <v>-0.0040000000000190994</v>
      </c>
      <c r="AF17" s="79" t="s">
        <v>548</v>
      </c>
      <c r="AG17" s="75" t="s">
        <v>544</v>
      </c>
      <c r="AH17" s="76" t="s">
        <v>14</v>
      </c>
      <c r="AI17" s="92">
        <v>404.17000000000002</v>
      </c>
      <c r="AJ17" s="92">
        <f t="shared" si="30"/>
        <v>485</v>
      </c>
      <c r="AK17" s="72" t="b">
        <f t="shared" si="31"/>
        <v>1</v>
      </c>
      <c r="AL17" s="93">
        <f t="shared" si="32"/>
        <v>190</v>
      </c>
      <c r="AM17" s="94">
        <f t="shared" si="33"/>
        <v>450.82999999999998</v>
      </c>
      <c r="AN17" s="93">
        <f t="shared" si="34"/>
        <v>541</v>
      </c>
      <c r="AO17" s="25">
        <f t="shared" si="35"/>
        <v>0.1154639175257732</v>
      </c>
      <c r="AQ17" s="2">
        <f t="shared" si="36"/>
        <v>212</v>
      </c>
      <c r="AR17" s="2">
        <f t="shared" si="37"/>
        <v>404.17000000000002</v>
      </c>
      <c r="AS17" t="b">
        <f>AF17='[3]Материалы в ДС'!A17</f>
        <v>1</v>
      </c>
      <c r="AT17" s="95">
        <f>AI17-'[3]Материалы в ДС'!D17</f>
        <v>0</v>
      </c>
    </row>
    <row r="18" ht="15" customHeight="1">
      <c r="A18" s="74" t="s">
        <v>549</v>
      </c>
      <c r="B18" s="74"/>
      <c r="C18" s="74"/>
      <c r="D18" s="75" t="s">
        <v>544</v>
      </c>
      <c r="E18" s="76" t="s">
        <v>14</v>
      </c>
      <c r="F18" s="77">
        <v>295</v>
      </c>
      <c r="G18" s="78">
        <f t="shared" si="19"/>
        <v>354</v>
      </c>
      <c r="H18" s="78">
        <f t="shared" si="20"/>
        <v>327.5</v>
      </c>
      <c r="I18" s="78">
        <v>393</v>
      </c>
      <c r="J18" s="25">
        <f t="shared" si="21"/>
        <v>0.11016949152542366</v>
      </c>
      <c r="K18" s="79" t="s">
        <v>549</v>
      </c>
      <c r="L18" s="75" t="s">
        <v>544</v>
      </c>
      <c r="M18" s="76" t="s">
        <v>14</v>
      </c>
      <c r="N18" s="80">
        <v>374</v>
      </c>
      <c r="O18" s="80">
        <f t="shared" si="22"/>
        <v>374</v>
      </c>
      <c r="P18" s="81">
        <f t="shared" si="23"/>
        <v>-19</v>
      </c>
      <c r="Q18" s="82" t="s">
        <v>549</v>
      </c>
      <c r="R18" s="83" t="s">
        <v>544</v>
      </c>
      <c r="S18" s="84" t="s">
        <v>14</v>
      </c>
      <c r="T18" s="85">
        <v>280.62</v>
      </c>
      <c r="U18" s="86" t="b">
        <f t="shared" si="24"/>
        <v>1</v>
      </c>
      <c r="V18" s="87">
        <f t="shared" si="25"/>
        <v>-14.379999999999995</v>
      </c>
      <c r="W18" s="74" t="s">
        <v>549</v>
      </c>
      <c r="X18" s="75" t="s">
        <v>544</v>
      </c>
      <c r="Y18" s="88" t="s">
        <v>14</v>
      </c>
      <c r="Z18" s="89">
        <v>393</v>
      </c>
      <c r="AA18" s="90" t="b">
        <f t="shared" si="26"/>
        <v>1</v>
      </c>
      <c r="AB18" s="81">
        <f t="shared" si="27"/>
        <v>0</v>
      </c>
      <c r="AC18" s="91">
        <f t="shared" si="28"/>
        <v>-14.379999999999995</v>
      </c>
      <c r="AD18" s="2">
        <f t="shared" si="29"/>
        <v>0</v>
      </c>
      <c r="AF18" s="79" t="s">
        <v>549</v>
      </c>
      <c r="AG18" s="75" t="s">
        <v>544</v>
      </c>
      <c r="AH18" s="76" t="s">
        <v>14</v>
      </c>
      <c r="AI18" s="92">
        <v>485.82999999999998</v>
      </c>
      <c r="AJ18" s="92">
        <f t="shared" si="30"/>
        <v>583</v>
      </c>
      <c r="AK18" s="72" t="b">
        <f t="shared" si="31"/>
        <v>1</v>
      </c>
      <c r="AL18" s="93">
        <f t="shared" si="32"/>
        <v>229</v>
      </c>
      <c r="AM18" s="94">
        <f t="shared" si="33"/>
        <v>539.16999999999996</v>
      </c>
      <c r="AN18" s="93">
        <f t="shared" si="34"/>
        <v>647</v>
      </c>
      <c r="AO18" s="25">
        <f t="shared" si="35"/>
        <v>0.10977701543739279</v>
      </c>
      <c r="AQ18" s="2">
        <f t="shared" si="36"/>
        <v>254</v>
      </c>
      <c r="AR18" s="2">
        <f t="shared" si="37"/>
        <v>485.82999999999998</v>
      </c>
      <c r="AS18" t="b">
        <f>AF18='[3]Материалы в ДС'!A18</f>
        <v>1</v>
      </c>
      <c r="AT18" s="95">
        <f>AI18-'[3]Материалы в ДС'!D18</f>
        <v>0</v>
      </c>
    </row>
    <row r="19" ht="15" customHeight="1">
      <c r="A19" s="74" t="s">
        <v>550</v>
      </c>
      <c r="B19" s="74"/>
      <c r="C19" s="74"/>
      <c r="D19" s="75" t="s">
        <v>544</v>
      </c>
      <c r="E19" s="76" t="s">
        <v>14</v>
      </c>
      <c r="F19" s="77">
        <v>295</v>
      </c>
      <c r="G19" s="78">
        <f t="shared" si="19"/>
        <v>354</v>
      </c>
      <c r="H19" s="78">
        <f t="shared" si="20"/>
        <v>327.5</v>
      </c>
      <c r="I19" s="78">
        <v>393</v>
      </c>
      <c r="J19" s="25">
        <f t="shared" si="21"/>
        <v>0.11016949152542366</v>
      </c>
      <c r="K19" s="79" t="s">
        <v>550</v>
      </c>
      <c r="L19" s="75" t="s">
        <v>544</v>
      </c>
      <c r="M19" s="76" t="s">
        <v>14</v>
      </c>
      <c r="N19" s="80">
        <v>374</v>
      </c>
      <c r="O19" s="80">
        <f t="shared" si="22"/>
        <v>374</v>
      </c>
      <c r="P19" s="81">
        <f t="shared" si="23"/>
        <v>-19</v>
      </c>
      <c r="Q19" s="82" t="s">
        <v>550</v>
      </c>
      <c r="R19" s="83" t="s">
        <v>544</v>
      </c>
      <c r="S19" s="84" t="s">
        <v>14</v>
      </c>
      <c r="T19" s="85">
        <v>280.62</v>
      </c>
      <c r="U19" s="86" t="b">
        <f t="shared" si="24"/>
        <v>1</v>
      </c>
      <c r="V19" s="87">
        <f t="shared" si="25"/>
        <v>-14.379999999999995</v>
      </c>
      <c r="W19" s="74" t="s">
        <v>550</v>
      </c>
      <c r="X19" s="75" t="s">
        <v>544</v>
      </c>
      <c r="Y19" s="88" t="s">
        <v>14</v>
      </c>
      <c r="Z19" s="89">
        <v>393</v>
      </c>
      <c r="AA19" s="90" t="b">
        <f t="shared" si="26"/>
        <v>1</v>
      </c>
      <c r="AB19" s="81">
        <f t="shared" si="27"/>
        <v>0</v>
      </c>
      <c r="AC19" s="91">
        <f t="shared" si="28"/>
        <v>-14.379999999999995</v>
      </c>
      <c r="AD19" s="2">
        <f t="shared" si="29"/>
        <v>0</v>
      </c>
      <c r="AF19" s="79" t="s">
        <v>550</v>
      </c>
      <c r="AG19" s="75" t="s">
        <v>544</v>
      </c>
      <c r="AH19" s="76" t="s">
        <v>14</v>
      </c>
      <c r="AI19" s="92">
        <v>485.82999999999998</v>
      </c>
      <c r="AJ19" s="92">
        <f t="shared" si="30"/>
        <v>583</v>
      </c>
      <c r="AK19" s="72" t="b">
        <f t="shared" si="31"/>
        <v>1</v>
      </c>
      <c r="AL19" s="93">
        <f t="shared" si="32"/>
        <v>229</v>
      </c>
      <c r="AM19" s="94">
        <f t="shared" si="33"/>
        <v>539.16999999999996</v>
      </c>
      <c r="AN19" s="93">
        <f t="shared" si="34"/>
        <v>647</v>
      </c>
      <c r="AO19" s="25">
        <f t="shared" si="35"/>
        <v>0.10977701543739279</v>
      </c>
      <c r="AQ19" s="2">
        <f t="shared" si="36"/>
        <v>254</v>
      </c>
      <c r="AR19" s="2">
        <f t="shared" si="37"/>
        <v>485.82999999999998</v>
      </c>
      <c r="AS19" t="b">
        <f>AF19='[3]Материалы в ДС'!A19</f>
        <v>1</v>
      </c>
      <c r="AT19" s="95">
        <f>AI19-'[3]Материалы в ДС'!D19</f>
        <v>0</v>
      </c>
    </row>
    <row r="20" ht="15" customHeight="1">
      <c r="A20" s="74" t="s">
        <v>21</v>
      </c>
      <c r="B20" s="74"/>
      <c r="C20" s="74"/>
      <c r="D20" s="75" t="s">
        <v>22</v>
      </c>
      <c r="E20" s="76" t="s">
        <v>14</v>
      </c>
      <c r="F20" s="77">
        <v>122.5</v>
      </c>
      <c r="G20" s="78">
        <f t="shared" si="19"/>
        <v>147</v>
      </c>
      <c r="H20" s="78">
        <f t="shared" si="20"/>
        <v>144.17000000000002</v>
      </c>
      <c r="I20" s="78">
        <v>173</v>
      </c>
      <c r="J20" s="25">
        <f t="shared" si="21"/>
        <v>0.1768707482993197</v>
      </c>
      <c r="K20" s="79" t="s">
        <v>21</v>
      </c>
      <c r="L20" s="75" t="s">
        <v>22</v>
      </c>
      <c r="M20" s="76" t="s">
        <v>14</v>
      </c>
      <c r="N20" s="80">
        <v>164</v>
      </c>
      <c r="O20" s="80">
        <f t="shared" si="22"/>
        <v>164</v>
      </c>
      <c r="P20" s="81">
        <f t="shared" si="23"/>
        <v>-9</v>
      </c>
      <c r="Q20" s="82" t="s">
        <v>21</v>
      </c>
      <c r="R20" s="83" t="s">
        <v>22</v>
      </c>
      <c r="S20" s="84" t="s">
        <v>14</v>
      </c>
      <c r="T20" s="85">
        <v>115.98999999999999</v>
      </c>
      <c r="U20" s="86" t="b">
        <f t="shared" si="24"/>
        <v>1</v>
      </c>
      <c r="V20" s="87">
        <f t="shared" si="25"/>
        <v>-6.5100000000000051</v>
      </c>
      <c r="W20" s="74" t="s">
        <v>551</v>
      </c>
      <c r="X20" s="75" t="s">
        <v>22</v>
      </c>
      <c r="Y20" s="88" t="s">
        <v>14</v>
      </c>
      <c r="Z20" s="89">
        <v>173</v>
      </c>
      <c r="AA20" s="90" t="b">
        <f t="shared" si="26"/>
        <v>0</v>
      </c>
      <c r="AB20" s="81">
        <f t="shared" si="27"/>
        <v>0</v>
      </c>
      <c r="AC20" s="91">
        <f t="shared" si="28"/>
        <v>-6.5100000000000051</v>
      </c>
      <c r="AD20" s="2">
        <f t="shared" si="29"/>
        <v>0</v>
      </c>
      <c r="AF20" s="79" t="s">
        <v>21</v>
      </c>
      <c r="AG20" s="75" t="s">
        <v>22</v>
      </c>
      <c r="AH20" s="76" t="s">
        <v>14</v>
      </c>
      <c r="AI20" s="92">
        <v>170</v>
      </c>
      <c r="AJ20" s="92">
        <f t="shared" si="30"/>
        <v>204</v>
      </c>
      <c r="AK20" s="72" t="b">
        <f t="shared" si="31"/>
        <v>1</v>
      </c>
      <c r="AL20" s="93">
        <f t="shared" si="32"/>
        <v>57</v>
      </c>
      <c r="AM20" s="94">
        <f t="shared" si="33"/>
        <v>200</v>
      </c>
      <c r="AN20" s="93">
        <f t="shared" si="34"/>
        <v>240</v>
      </c>
      <c r="AO20" s="25">
        <f t="shared" si="35"/>
        <v>0.17647058823529413</v>
      </c>
      <c r="AQ20" s="2">
        <f t="shared" si="36"/>
        <v>67</v>
      </c>
      <c r="AR20" s="2">
        <f t="shared" si="37"/>
        <v>170</v>
      </c>
      <c r="AS20" t="b">
        <f>AF20='[3]Материалы в ДС'!A20</f>
        <v>1</v>
      </c>
      <c r="AT20" s="95">
        <f>AI20-'[3]Материалы в ДС'!D20</f>
        <v>0</v>
      </c>
    </row>
    <row r="21" ht="15" customHeight="1">
      <c r="A21" s="74" t="s">
        <v>23</v>
      </c>
      <c r="B21" s="74"/>
      <c r="C21" s="74"/>
      <c r="D21" s="75" t="s">
        <v>22</v>
      </c>
      <c r="E21" s="76" t="s">
        <v>14</v>
      </c>
      <c r="F21" s="77">
        <v>149.16999999999999</v>
      </c>
      <c r="G21" s="78">
        <f t="shared" si="19"/>
        <v>179</v>
      </c>
      <c r="H21" s="78">
        <f t="shared" si="20"/>
        <v>168.33000000000001</v>
      </c>
      <c r="I21" s="78">
        <v>202</v>
      </c>
      <c r="J21" s="25">
        <f t="shared" si="21"/>
        <v>0.12849162011173187</v>
      </c>
      <c r="K21" s="79" t="s">
        <v>23</v>
      </c>
      <c r="L21" s="75" t="s">
        <v>22</v>
      </c>
      <c r="M21" s="76" t="s">
        <v>14</v>
      </c>
      <c r="N21" s="80">
        <v>192</v>
      </c>
      <c r="O21" s="80">
        <f t="shared" si="22"/>
        <v>192</v>
      </c>
      <c r="P21" s="81">
        <f t="shared" si="23"/>
        <v>-10</v>
      </c>
      <c r="Q21" s="82" t="s">
        <v>23</v>
      </c>
      <c r="R21" s="83" t="s">
        <v>22</v>
      </c>
      <c r="S21" s="84" t="s">
        <v>14</v>
      </c>
      <c r="T21" s="85">
        <v>142.00999999999999</v>
      </c>
      <c r="U21" s="86" t="b">
        <f t="shared" si="24"/>
        <v>1</v>
      </c>
      <c r="V21" s="87">
        <f t="shared" si="25"/>
        <v>-7.1599999999999966</v>
      </c>
      <c r="W21" s="74" t="s">
        <v>552</v>
      </c>
      <c r="X21" s="75" t="s">
        <v>22</v>
      </c>
      <c r="Y21" s="88" t="s">
        <v>14</v>
      </c>
      <c r="Z21" s="89">
        <v>202</v>
      </c>
      <c r="AA21" s="90" t="b">
        <f t="shared" si="26"/>
        <v>0</v>
      </c>
      <c r="AB21" s="81">
        <f t="shared" si="27"/>
        <v>0</v>
      </c>
      <c r="AC21" s="91">
        <f t="shared" si="28"/>
        <v>-7.1599999999999966</v>
      </c>
      <c r="AD21" s="2">
        <f t="shared" si="29"/>
        <v>0.0039999999999906777</v>
      </c>
      <c r="AF21" s="79" t="s">
        <v>23</v>
      </c>
      <c r="AG21" s="75" t="s">
        <v>22</v>
      </c>
      <c r="AH21" s="76" t="s">
        <v>14</v>
      </c>
      <c r="AI21" s="92">
        <v>206.66999999999999</v>
      </c>
      <c r="AJ21" s="92">
        <f t="shared" si="30"/>
        <v>248</v>
      </c>
      <c r="AK21" s="72" t="b">
        <f t="shared" si="31"/>
        <v>1</v>
      </c>
      <c r="AL21" s="93">
        <f t="shared" si="32"/>
        <v>69</v>
      </c>
      <c r="AM21" s="94">
        <f t="shared" si="33"/>
        <v>233.32999999999998</v>
      </c>
      <c r="AN21" s="93">
        <f t="shared" si="34"/>
        <v>280</v>
      </c>
      <c r="AO21" s="25">
        <f t="shared" si="35"/>
        <v>0.12903225806451613</v>
      </c>
      <c r="AQ21" s="2">
        <f t="shared" si="36"/>
        <v>78</v>
      </c>
      <c r="AR21" s="2">
        <f t="shared" si="37"/>
        <v>206.67000000000002</v>
      </c>
      <c r="AS21" t="b">
        <f>AF21='[3]Материалы в ДС'!A21</f>
        <v>1</v>
      </c>
      <c r="AT21" s="95">
        <f>AI21-'[3]Материалы в ДС'!D21</f>
        <v>0</v>
      </c>
    </row>
    <row r="22" ht="15" customHeight="1">
      <c r="A22" s="74" t="s">
        <v>24</v>
      </c>
      <c r="B22" s="74"/>
      <c r="C22" s="74"/>
      <c r="D22" s="75" t="s">
        <v>22</v>
      </c>
      <c r="E22" s="76" t="s">
        <v>14</v>
      </c>
      <c r="F22" s="77">
        <v>125.83</v>
      </c>
      <c r="G22" s="78">
        <f t="shared" si="19"/>
        <v>151</v>
      </c>
      <c r="H22" s="78">
        <f t="shared" si="20"/>
        <v>146.67000000000002</v>
      </c>
      <c r="I22" s="78">
        <v>176</v>
      </c>
      <c r="J22" s="25">
        <f t="shared" si="21"/>
        <v>0.16556291390728473</v>
      </c>
      <c r="K22" s="79" t="s">
        <v>24</v>
      </c>
      <c r="L22" s="75" t="s">
        <v>22</v>
      </c>
      <c r="M22" s="76" t="s">
        <v>14</v>
      </c>
      <c r="N22" s="80">
        <v>167</v>
      </c>
      <c r="O22" s="80">
        <f t="shared" si="22"/>
        <v>167</v>
      </c>
      <c r="P22" s="81">
        <f t="shared" si="23"/>
        <v>-9</v>
      </c>
      <c r="Q22" s="82" t="s">
        <v>24</v>
      </c>
      <c r="R22" s="83" t="s">
        <v>22</v>
      </c>
      <c r="S22" s="84" t="s">
        <v>14</v>
      </c>
      <c r="T22" s="85">
        <v>119.43000000000001</v>
      </c>
      <c r="U22" s="86" t="b">
        <f t="shared" si="24"/>
        <v>1</v>
      </c>
      <c r="V22" s="87">
        <f t="shared" si="25"/>
        <v>-6.3999999999999915</v>
      </c>
      <c r="W22" s="74" t="s">
        <v>553</v>
      </c>
      <c r="X22" s="75" t="s">
        <v>22</v>
      </c>
      <c r="Y22" s="88" t="s">
        <v>14</v>
      </c>
      <c r="Z22" s="89">
        <v>176</v>
      </c>
      <c r="AA22" s="90" t="b">
        <f t="shared" si="26"/>
        <v>0</v>
      </c>
      <c r="AB22" s="81">
        <f t="shared" si="27"/>
        <v>0</v>
      </c>
      <c r="AC22" s="91">
        <f t="shared" si="28"/>
        <v>-6.3999999999999915</v>
      </c>
      <c r="AD22" s="2">
        <f t="shared" si="29"/>
        <v>-0.0040000000000190994</v>
      </c>
      <c r="AF22" s="79" t="s">
        <v>24</v>
      </c>
      <c r="AG22" s="75" t="s">
        <v>22</v>
      </c>
      <c r="AH22" s="76" t="s">
        <v>14</v>
      </c>
      <c r="AI22" s="92">
        <v>175</v>
      </c>
      <c r="AJ22" s="92">
        <f t="shared" si="30"/>
        <v>210</v>
      </c>
      <c r="AK22" s="72" t="b">
        <f t="shared" si="31"/>
        <v>1</v>
      </c>
      <c r="AL22" s="93">
        <f t="shared" si="32"/>
        <v>59</v>
      </c>
      <c r="AM22" s="94">
        <f t="shared" si="33"/>
        <v>204.17000000000002</v>
      </c>
      <c r="AN22" s="93">
        <f t="shared" si="34"/>
        <v>245</v>
      </c>
      <c r="AO22" s="25">
        <f t="shared" si="35"/>
        <v>0.16666666666666666</v>
      </c>
      <c r="AQ22" s="2">
        <f t="shared" si="36"/>
        <v>69</v>
      </c>
      <c r="AR22" s="2">
        <f t="shared" si="37"/>
        <v>175</v>
      </c>
      <c r="AS22" t="b">
        <f>AF22='[3]Материалы в ДС'!A22</f>
        <v>1</v>
      </c>
      <c r="AT22" s="95">
        <f>AI22-'[3]Материалы в ДС'!D22</f>
        <v>0</v>
      </c>
    </row>
    <row r="23" ht="15" customHeight="1">
      <c r="A23" s="74" t="s">
        <v>25</v>
      </c>
      <c r="B23" s="74"/>
      <c r="C23" s="74"/>
      <c r="D23" s="75" t="s">
        <v>22</v>
      </c>
      <c r="E23" s="76" t="s">
        <v>14</v>
      </c>
      <c r="F23" s="77">
        <v>145.83000000000001</v>
      </c>
      <c r="G23" s="78">
        <f t="shared" si="19"/>
        <v>175</v>
      </c>
      <c r="H23" s="78">
        <f t="shared" si="20"/>
        <v>165</v>
      </c>
      <c r="I23" s="78">
        <v>198</v>
      </c>
      <c r="J23" s="25">
        <f t="shared" si="21"/>
        <v>0.13142857142857145</v>
      </c>
      <c r="K23" s="79" t="s">
        <v>25</v>
      </c>
      <c r="L23" s="75" t="s">
        <v>22</v>
      </c>
      <c r="M23" s="76" t="s">
        <v>14</v>
      </c>
      <c r="N23" s="80">
        <v>188</v>
      </c>
      <c r="O23" s="80">
        <f t="shared" si="22"/>
        <v>188</v>
      </c>
      <c r="P23" s="81">
        <f t="shared" si="23"/>
        <v>-10</v>
      </c>
      <c r="Q23" s="82" t="s">
        <v>25</v>
      </c>
      <c r="R23" s="83" t="s">
        <v>22</v>
      </c>
      <c r="S23" s="84" t="s">
        <v>14</v>
      </c>
      <c r="T23" s="85">
        <v>138.49000000000001</v>
      </c>
      <c r="U23" s="86" t="b">
        <f t="shared" si="24"/>
        <v>1</v>
      </c>
      <c r="V23" s="87">
        <f t="shared" si="25"/>
        <v>-7.3400000000000034</v>
      </c>
      <c r="W23" s="74" t="s">
        <v>554</v>
      </c>
      <c r="X23" s="75" t="s">
        <v>22</v>
      </c>
      <c r="Y23" s="88" t="s">
        <v>14</v>
      </c>
      <c r="Z23" s="89">
        <v>198</v>
      </c>
      <c r="AA23" s="90" t="b">
        <f t="shared" si="26"/>
        <v>0</v>
      </c>
      <c r="AB23" s="81">
        <f t="shared" si="27"/>
        <v>0</v>
      </c>
      <c r="AC23" s="91">
        <f t="shared" si="28"/>
        <v>-7.3400000000000034</v>
      </c>
      <c r="AD23" s="2">
        <f t="shared" si="29"/>
        <v>-0.0039999999999906777</v>
      </c>
      <c r="AF23" s="79" t="s">
        <v>25</v>
      </c>
      <c r="AG23" s="75" t="s">
        <v>22</v>
      </c>
      <c r="AH23" s="76" t="s">
        <v>14</v>
      </c>
      <c r="AI23" s="92">
        <v>201.66999999999999</v>
      </c>
      <c r="AJ23" s="92">
        <f t="shared" si="30"/>
        <v>242</v>
      </c>
      <c r="AK23" s="72" t="b">
        <f t="shared" si="31"/>
        <v>1</v>
      </c>
      <c r="AL23" s="93">
        <f t="shared" si="32"/>
        <v>67</v>
      </c>
      <c r="AM23" s="94">
        <f t="shared" si="33"/>
        <v>228.32999999999998</v>
      </c>
      <c r="AN23" s="93">
        <f t="shared" si="34"/>
        <v>274</v>
      </c>
      <c r="AO23" s="25">
        <f t="shared" si="35"/>
        <v>0.13223140495867769</v>
      </c>
      <c r="AQ23" s="2">
        <f t="shared" si="36"/>
        <v>76</v>
      </c>
      <c r="AR23" s="2">
        <f t="shared" si="37"/>
        <v>201.67000000000002</v>
      </c>
      <c r="AS23" t="b">
        <f>AF23='[3]Материалы в ДС'!A23</f>
        <v>1</v>
      </c>
      <c r="AT23" s="95">
        <f>AI23-'[3]Материалы в ДС'!D23</f>
        <v>0</v>
      </c>
    </row>
    <row r="24" ht="15" customHeight="1">
      <c r="A24" s="74" t="s">
        <v>26</v>
      </c>
      <c r="B24" s="74"/>
      <c r="C24" s="74"/>
      <c r="D24" s="75" t="s">
        <v>22</v>
      </c>
      <c r="E24" s="76" t="s">
        <v>14</v>
      </c>
      <c r="F24" s="77">
        <v>171.66999999999999</v>
      </c>
      <c r="G24" s="78">
        <f t="shared" si="19"/>
        <v>206</v>
      </c>
      <c r="H24" s="78">
        <f t="shared" si="20"/>
        <v>195</v>
      </c>
      <c r="I24" s="78">
        <v>234</v>
      </c>
      <c r="J24" s="25">
        <f t="shared" si="21"/>
        <v>0.13592233009708732</v>
      </c>
      <c r="K24" s="79" t="s">
        <v>26</v>
      </c>
      <c r="L24" s="75" t="s">
        <v>22</v>
      </c>
      <c r="M24" s="76" t="s">
        <v>14</v>
      </c>
      <c r="N24" s="80">
        <v>222</v>
      </c>
      <c r="O24" s="80">
        <f t="shared" si="22"/>
        <v>222</v>
      </c>
      <c r="P24" s="81">
        <f t="shared" si="23"/>
        <v>-12</v>
      </c>
      <c r="Q24" s="82" t="s">
        <v>26</v>
      </c>
      <c r="R24" s="83" t="s">
        <v>22</v>
      </c>
      <c r="S24" s="84" t="s">
        <v>14</v>
      </c>
      <c r="T24" s="85">
        <v>163.15000000000001</v>
      </c>
      <c r="U24" s="86" t="b">
        <f t="shared" si="24"/>
        <v>1</v>
      </c>
      <c r="V24" s="87">
        <f t="shared" si="25"/>
        <v>-8.5199999999999818</v>
      </c>
      <c r="W24" s="74" t="s">
        <v>555</v>
      </c>
      <c r="X24" s="75" t="s">
        <v>22</v>
      </c>
      <c r="Y24" s="88" t="s">
        <v>14</v>
      </c>
      <c r="Z24" s="89">
        <v>234</v>
      </c>
      <c r="AA24" s="90" t="b">
        <f t="shared" si="26"/>
        <v>0</v>
      </c>
      <c r="AB24" s="81">
        <f t="shared" si="27"/>
        <v>0</v>
      </c>
      <c r="AC24" s="91">
        <f t="shared" si="28"/>
        <v>-8.5199999999999818</v>
      </c>
      <c r="AD24" s="2">
        <f t="shared" si="29"/>
        <v>0.0039999999999906777</v>
      </c>
      <c r="AF24" s="79" t="s">
        <v>26</v>
      </c>
      <c r="AG24" s="75" t="s">
        <v>22</v>
      </c>
      <c r="AH24" s="76" t="s">
        <v>14</v>
      </c>
      <c r="AI24" s="92">
        <v>237.5</v>
      </c>
      <c r="AJ24" s="92">
        <f t="shared" si="30"/>
        <v>285</v>
      </c>
      <c r="AK24" s="72" t="b">
        <f t="shared" si="31"/>
        <v>1</v>
      </c>
      <c r="AL24" s="93">
        <f t="shared" si="32"/>
        <v>79</v>
      </c>
      <c r="AM24" s="94">
        <f t="shared" si="33"/>
        <v>270</v>
      </c>
      <c r="AN24" s="93">
        <f t="shared" si="34"/>
        <v>324</v>
      </c>
      <c r="AO24" s="25">
        <f t="shared" si="35"/>
        <v>0.1368421052631579</v>
      </c>
      <c r="AQ24" s="2">
        <f t="shared" si="36"/>
        <v>90</v>
      </c>
      <c r="AR24" s="2">
        <f t="shared" si="37"/>
        <v>237.5</v>
      </c>
      <c r="AS24" t="b">
        <f>AF24='[3]Материалы в ДС'!A24</f>
        <v>1</v>
      </c>
      <c r="AT24" s="95">
        <f>AI24-'[3]Материалы в ДС'!D24</f>
        <v>0</v>
      </c>
    </row>
    <row r="25" ht="15" customHeight="1">
      <c r="A25" s="74" t="s">
        <v>27</v>
      </c>
      <c r="B25" s="74"/>
      <c r="C25" s="74"/>
      <c r="D25" s="75" t="s">
        <v>22</v>
      </c>
      <c r="E25" s="76" t="s">
        <v>14</v>
      </c>
      <c r="F25" s="77">
        <v>172.5</v>
      </c>
      <c r="G25" s="78">
        <f t="shared" si="19"/>
        <v>207</v>
      </c>
      <c r="H25" s="78">
        <f t="shared" si="20"/>
        <v>195.83000000000001</v>
      </c>
      <c r="I25" s="78">
        <v>235</v>
      </c>
      <c r="J25" s="25">
        <f t="shared" si="21"/>
        <v>0.13526570048309172</v>
      </c>
      <c r="K25" s="79" t="s">
        <v>27</v>
      </c>
      <c r="L25" s="75" t="s">
        <v>22</v>
      </c>
      <c r="M25" s="76" t="s">
        <v>14</v>
      </c>
      <c r="N25" s="80">
        <v>223</v>
      </c>
      <c r="O25" s="80">
        <f t="shared" si="22"/>
        <v>223</v>
      </c>
      <c r="P25" s="81">
        <f t="shared" si="23"/>
        <v>-12</v>
      </c>
      <c r="Q25" s="82" t="s">
        <v>27</v>
      </c>
      <c r="R25" s="83" t="s">
        <v>22</v>
      </c>
      <c r="S25" s="84" t="s">
        <v>14</v>
      </c>
      <c r="T25" s="85">
        <v>163.38999999999999</v>
      </c>
      <c r="U25" s="86" t="b">
        <f t="shared" si="24"/>
        <v>1</v>
      </c>
      <c r="V25" s="87">
        <f t="shared" si="25"/>
        <v>-9.1100000000000136</v>
      </c>
      <c r="W25" s="74" t="s">
        <v>556</v>
      </c>
      <c r="X25" s="75" t="s">
        <v>22</v>
      </c>
      <c r="Y25" s="88" t="s">
        <v>14</v>
      </c>
      <c r="Z25" s="89">
        <v>235</v>
      </c>
      <c r="AA25" s="90" t="b">
        <f t="shared" si="26"/>
        <v>0</v>
      </c>
      <c r="AB25" s="81">
        <f t="shared" si="27"/>
        <v>0</v>
      </c>
      <c r="AC25" s="91">
        <f t="shared" si="28"/>
        <v>-9.1100000000000136</v>
      </c>
      <c r="AD25" s="2">
        <f t="shared" si="29"/>
        <v>0</v>
      </c>
      <c r="AF25" s="79" t="s">
        <v>27</v>
      </c>
      <c r="AG25" s="75" t="s">
        <v>22</v>
      </c>
      <c r="AH25" s="76" t="s">
        <v>14</v>
      </c>
      <c r="AI25" s="92">
        <v>238.33000000000001</v>
      </c>
      <c r="AJ25" s="92">
        <f t="shared" si="30"/>
        <v>286</v>
      </c>
      <c r="AK25" s="72" t="b">
        <f t="shared" si="31"/>
        <v>1</v>
      </c>
      <c r="AL25" s="93">
        <f t="shared" si="32"/>
        <v>79</v>
      </c>
      <c r="AM25" s="94">
        <f t="shared" si="33"/>
        <v>270.82999999999998</v>
      </c>
      <c r="AN25" s="93">
        <f t="shared" si="34"/>
        <v>325</v>
      </c>
      <c r="AO25" s="25">
        <f t="shared" si="35"/>
        <v>0.13636363636363635</v>
      </c>
      <c r="AQ25" s="2">
        <f t="shared" si="36"/>
        <v>90</v>
      </c>
      <c r="AR25" s="2">
        <f t="shared" si="37"/>
        <v>238.33000000000001</v>
      </c>
      <c r="AS25" t="b">
        <f>AF25='[3]Материалы в ДС'!A25</f>
        <v>1</v>
      </c>
      <c r="AT25" s="95">
        <f>AI25-'[3]Материалы в ДС'!D25</f>
        <v>0</v>
      </c>
    </row>
    <row r="26" ht="15" customHeight="1">
      <c r="A26" s="69" t="s">
        <v>28</v>
      </c>
      <c r="B26" s="69"/>
      <c r="C26" s="69"/>
      <c r="D26" s="59"/>
      <c r="E26" s="96"/>
      <c r="F26" s="97"/>
      <c r="G26" s="98"/>
      <c r="H26" s="98"/>
      <c r="I26" s="98"/>
      <c r="J26" s="25"/>
      <c r="K26" s="62" t="s">
        <v>28</v>
      </c>
      <c r="L26" s="63"/>
      <c r="M26" s="99"/>
      <c r="N26" s="100"/>
      <c r="O26" s="100"/>
      <c r="P26" s="81">
        <f t="shared" si="23"/>
        <v>0</v>
      </c>
      <c r="Q26" s="66" t="s">
        <v>28</v>
      </c>
      <c r="R26" s="67"/>
      <c r="S26" s="101"/>
      <c r="T26" s="102">
        <v>0</v>
      </c>
      <c r="U26" s="86" t="b">
        <f t="shared" si="24"/>
        <v>1</v>
      </c>
      <c r="V26" s="87">
        <f t="shared" si="25"/>
        <v>0</v>
      </c>
      <c r="W26" s="69" t="s">
        <v>28</v>
      </c>
      <c r="X26" s="59"/>
      <c r="Y26" s="96"/>
      <c r="Z26" s="103"/>
      <c r="AA26" s="90" t="b">
        <f t="shared" si="26"/>
        <v>1</v>
      </c>
      <c r="AB26" s="81">
        <f t="shared" si="27"/>
        <v>0</v>
      </c>
      <c r="AC26" s="91">
        <f t="shared" si="28"/>
        <v>0</v>
      </c>
      <c r="AD26" s="2">
        <f t="shared" si="29"/>
        <v>0</v>
      </c>
      <c r="AF26" s="57" t="s">
        <v>28</v>
      </c>
      <c r="AG26" s="59"/>
      <c r="AH26" s="96"/>
      <c r="AI26" s="98">
        <v>0</v>
      </c>
      <c r="AJ26" s="104"/>
      <c r="AK26" s="72" t="b">
        <f t="shared" si="31"/>
        <v>1</v>
      </c>
      <c r="AL26" s="70"/>
      <c r="AM26" s="70"/>
      <c r="AN26" s="70"/>
      <c r="AQ26" s="2"/>
      <c r="AR26" s="2">
        <f t="shared" si="37"/>
        <v>0</v>
      </c>
    </row>
    <row r="27" ht="15" customHeight="1">
      <c r="A27" s="74" t="s">
        <v>29</v>
      </c>
      <c r="B27" s="74"/>
      <c r="C27" s="74"/>
      <c r="D27" s="75" t="s">
        <v>13</v>
      </c>
      <c r="E27" s="76" t="s">
        <v>14</v>
      </c>
      <c r="F27" s="77">
        <v>320.82999999999998</v>
      </c>
      <c r="G27" s="78">
        <f t="shared" si="19"/>
        <v>385</v>
      </c>
      <c r="H27" s="78">
        <f t="shared" si="20"/>
        <v>359.17000000000002</v>
      </c>
      <c r="I27" s="78">
        <v>431</v>
      </c>
      <c r="J27" s="25">
        <f t="shared" si="21"/>
        <v>0.11948051948051952</v>
      </c>
      <c r="K27" s="79" t="s">
        <v>29</v>
      </c>
      <c r="L27" s="75" t="s">
        <v>13</v>
      </c>
      <c r="M27" s="76" t="s">
        <v>14</v>
      </c>
      <c r="N27" s="80">
        <v>397</v>
      </c>
      <c r="O27" s="80">
        <f t="shared" si="22"/>
        <v>397</v>
      </c>
      <c r="P27" s="81">
        <f t="shared" si="23"/>
        <v>-34</v>
      </c>
      <c r="Q27" s="82" t="s">
        <v>29</v>
      </c>
      <c r="R27" s="83" t="s">
        <v>13</v>
      </c>
      <c r="S27" s="84" t="s">
        <v>14</v>
      </c>
      <c r="T27" s="85">
        <v>295.81999999999999</v>
      </c>
      <c r="U27" s="86" t="b">
        <f t="shared" si="24"/>
        <v>1</v>
      </c>
      <c r="V27" s="87">
        <f t="shared" si="25"/>
        <v>-25.009999999999991</v>
      </c>
      <c r="W27" s="74" t="s">
        <v>557</v>
      </c>
      <c r="X27" s="75" t="s">
        <v>13</v>
      </c>
      <c r="Y27" s="88" t="s">
        <v>14</v>
      </c>
      <c r="Z27" s="89">
        <v>431</v>
      </c>
      <c r="AA27" s="90" t="b">
        <f t="shared" si="26"/>
        <v>0</v>
      </c>
      <c r="AB27" s="81">
        <f t="shared" si="27"/>
        <v>0</v>
      </c>
      <c r="AC27" s="91">
        <f t="shared" si="28"/>
        <v>-25.009999999999991</v>
      </c>
      <c r="AD27" s="2">
        <f t="shared" si="29"/>
        <v>-0.0040000000000190994</v>
      </c>
      <c r="AF27" s="79" t="s">
        <v>29</v>
      </c>
      <c r="AG27" s="75" t="s">
        <v>13</v>
      </c>
      <c r="AH27" s="76" t="s">
        <v>14</v>
      </c>
      <c r="AI27" s="92">
        <v>406.67000000000002</v>
      </c>
      <c r="AJ27" s="92">
        <f t="shared" si="30"/>
        <v>488</v>
      </c>
      <c r="AK27" s="72" t="b">
        <f t="shared" si="31"/>
        <v>1</v>
      </c>
      <c r="AL27" s="93">
        <f t="shared" si="32"/>
        <v>103</v>
      </c>
      <c r="AM27" s="105">
        <f t="shared" ref="AM27:AM90" si="38">AN27/1.2</f>
        <v>455</v>
      </c>
      <c r="AN27" s="93">
        <f t="shared" si="34"/>
        <v>546</v>
      </c>
      <c r="AO27" s="25">
        <f t="shared" si="35"/>
        <v>0.11885245901639344</v>
      </c>
      <c r="AQ27" s="2">
        <f t="shared" si="36"/>
        <v>115</v>
      </c>
      <c r="AR27" s="2">
        <f t="shared" si="37"/>
        <v>406.67000000000002</v>
      </c>
      <c r="AS27" t="b">
        <f>AF27='[3]Материалы в ДС'!A27</f>
        <v>1</v>
      </c>
      <c r="AT27" s="95">
        <f>AI27-'[3]Материалы в ДС'!D27</f>
        <v>0</v>
      </c>
    </row>
    <row r="28" ht="15" customHeight="1">
      <c r="A28" s="74" t="s">
        <v>30</v>
      </c>
      <c r="B28" s="74"/>
      <c r="C28" s="74"/>
      <c r="D28" s="75" t="s">
        <v>13</v>
      </c>
      <c r="E28" s="76" t="s">
        <v>14</v>
      </c>
      <c r="F28" s="77">
        <v>317.5</v>
      </c>
      <c r="G28" s="78">
        <f t="shared" si="19"/>
        <v>381</v>
      </c>
      <c r="H28" s="78">
        <f t="shared" si="20"/>
        <v>355</v>
      </c>
      <c r="I28" s="78">
        <v>426</v>
      </c>
      <c r="J28" s="25">
        <f t="shared" si="21"/>
        <v>0.11811023622047245</v>
      </c>
      <c r="K28" s="79" t="s">
        <v>30</v>
      </c>
      <c r="L28" s="75" t="s">
        <v>13</v>
      </c>
      <c r="M28" s="76" t="s">
        <v>14</v>
      </c>
      <c r="N28" s="80">
        <v>393</v>
      </c>
      <c r="O28" s="80">
        <f t="shared" si="22"/>
        <v>393</v>
      </c>
      <c r="P28" s="81">
        <f t="shared" si="23"/>
        <v>-33</v>
      </c>
      <c r="Q28" s="82" t="s">
        <v>30</v>
      </c>
      <c r="R28" s="83" t="s">
        <v>13</v>
      </c>
      <c r="S28" s="84" t="s">
        <v>14</v>
      </c>
      <c r="T28" s="85">
        <v>292.80000000000001</v>
      </c>
      <c r="U28" s="86" t="b">
        <f t="shared" si="24"/>
        <v>1</v>
      </c>
      <c r="V28" s="87">
        <f t="shared" si="25"/>
        <v>-24.699999999999989</v>
      </c>
      <c r="W28" s="74" t="s">
        <v>558</v>
      </c>
      <c r="X28" s="75" t="s">
        <v>13</v>
      </c>
      <c r="Y28" s="88" t="s">
        <v>14</v>
      </c>
      <c r="Z28" s="89">
        <v>426</v>
      </c>
      <c r="AA28" s="90" t="b">
        <f t="shared" si="26"/>
        <v>0</v>
      </c>
      <c r="AB28" s="81">
        <f t="shared" si="27"/>
        <v>0</v>
      </c>
      <c r="AC28" s="91">
        <f t="shared" si="28"/>
        <v>-24.699999999999989</v>
      </c>
      <c r="AD28" s="2">
        <f t="shared" si="29"/>
        <v>0</v>
      </c>
      <c r="AF28" s="79" t="s">
        <v>30</v>
      </c>
      <c r="AG28" s="75" t="s">
        <v>13</v>
      </c>
      <c r="AH28" s="76" t="s">
        <v>14</v>
      </c>
      <c r="AI28" s="92">
        <v>354.17000000000002</v>
      </c>
      <c r="AJ28" s="92">
        <f t="shared" si="30"/>
        <v>425</v>
      </c>
      <c r="AK28" s="72" t="b">
        <f t="shared" si="31"/>
        <v>1</v>
      </c>
      <c r="AL28" s="93">
        <f t="shared" si="32"/>
        <v>44</v>
      </c>
      <c r="AM28" s="105">
        <f t="shared" si="38"/>
        <v>395.83333333333337</v>
      </c>
      <c r="AN28" s="93">
        <f t="shared" si="34"/>
        <v>475</v>
      </c>
      <c r="AO28" s="25">
        <f t="shared" si="35"/>
        <v>0.11764705882352941</v>
      </c>
      <c r="AQ28" s="2">
        <f t="shared" si="36"/>
        <v>49</v>
      </c>
      <c r="AR28" s="2">
        <f t="shared" si="37"/>
        <v>354.17000000000002</v>
      </c>
      <c r="AS28" t="b">
        <f>AF28='[3]Материалы в ДС'!A28</f>
        <v>1</v>
      </c>
      <c r="AT28" s="95">
        <f>AI28-'[3]Материалы в ДС'!D28</f>
        <v>0</v>
      </c>
    </row>
    <row r="29" ht="15" customHeight="1">
      <c r="A29" s="74" t="s">
        <v>31</v>
      </c>
      <c r="B29" s="74"/>
      <c r="C29" s="74"/>
      <c r="D29" s="75" t="s">
        <v>13</v>
      </c>
      <c r="E29" s="76" t="s">
        <v>14</v>
      </c>
      <c r="F29" s="77">
        <v>299.17000000000002</v>
      </c>
      <c r="G29" s="78">
        <f t="shared" si="19"/>
        <v>359</v>
      </c>
      <c r="H29" s="78">
        <f t="shared" si="20"/>
        <v>335</v>
      </c>
      <c r="I29" s="78">
        <v>402</v>
      </c>
      <c r="J29" s="25">
        <f t="shared" si="21"/>
        <v>0.11977715877437323</v>
      </c>
      <c r="K29" s="79" t="s">
        <v>31</v>
      </c>
      <c r="L29" s="75" t="s">
        <v>13</v>
      </c>
      <c r="M29" s="76" t="s">
        <v>14</v>
      </c>
      <c r="N29" s="80">
        <v>371</v>
      </c>
      <c r="O29" s="80">
        <f t="shared" si="22"/>
        <v>371</v>
      </c>
      <c r="P29" s="81">
        <f t="shared" si="23"/>
        <v>-31</v>
      </c>
      <c r="Q29" s="82" t="s">
        <v>31</v>
      </c>
      <c r="R29" s="83" t="s">
        <v>13</v>
      </c>
      <c r="S29" s="84" t="s">
        <v>14</v>
      </c>
      <c r="T29" s="85">
        <v>276.31</v>
      </c>
      <c r="U29" s="86" t="b">
        <f t="shared" si="24"/>
        <v>1</v>
      </c>
      <c r="V29" s="87">
        <f t="shared" si="25"/>
        <v>-22.860000000000014</v>
      </c>
      <c r="W29" s="74" t="s">
        <v>559</v>
      </c>
      <c r="X29" s="75" t="s">
        <v>13</v>
      </c>
      <c r="Y29" s="88" t="s">
        <v>14</v>
      </c>
      <c r="Z29" s="89">
        <v>402</v>
      </c>
      <c r="AA29" s="90" t="b">
        <f t="shared" si="26"/>
        <v>0</v>
      </c>
      <c r="AB29" s="81">
        <f t="shared" si="27"/>
        <v>0</v>
      </c>
      <c r="AC29" s="91">
        <f t="shared" si="28"/>
        <v>-22.860000000000014</v>
      </c>
      <c r="AD29" s="2">
        <f t="shared" si="29"/>
        <v>0.0040000000000190994</v>
      </c>
      <c r="AF29" s="79" t="s">
        <v>31</v>
      </c>
      <c r="AG29" s="75" t="s">
        <v>13</v>
      </c>
      <c r="AH29" s="76" t="s">
        <v>14</v>
      </c>
      <c r="AI29" s="92">
        <v>373.32999999999998</v>
      </c>
      <c r="AJ29" s="92">
        <f t="shared" si="30"/>
        <v>448</v>
      </c>
      <c r="AK29" s="72" t="b">
        <f t="shared" si="31"/>
        <v>1</v>
      </c>
      <c r="AL29" s="93">
        <f t="shared" si="32"/>
        <v>89</v>
      </c>
      <c r="AM29" s="105">
        <f t="shared" si="38"/>
        <v>418.33333333333337</v>
      </c>
      <c r="AN29" s="93">
        <f t="shared" si="34"/>
        <v>502</v>
      </c>
      <c r="AO29" s="25">
        <f t="shared" si="35"/>
        <v>0.12053571428571429</v>
      </c>
      <c r="AQ29" s="2">
        <f t="shared" si="36"/>
        <v>100</v>
      </c>
      <c r="AR29" s="2">
        <f t="shared" si="37"/>
        <v>373.32999999999998</v>
      </c>
      <c r="AS29" t="b">
        <f>AF29='[3]Материалы в ДС'!A29</f>
        <v>1</v>
      </c>
      <c r="AT29" s="95">
        <f>AI29-'[3]Материалы в ДС'!D29</f>
        <v>0</v>
      </c>
    </row>
    <row r="30" ht="15" customHeight="1">
      <c r="A30" s="74" t="s">
        <v>32</v>
      </c>
      <c r="B30" s="74"/>
      <c r="C30" s="74"/>
      <c r="D30" s="75" t="s">
        <v>13</v>
      </c>
      <c r="E30" s="76" t="s">
        <v>14</v>
      </c>
      <c r="F30" s="77">
        <v>321.67000000000002</v>
      </c>
      <c r="G30" s="78">
        <f t="shared" si="19"/>
        <v>386</v>
      </c>
      <c r="H30" s="78">
        <f t="shared" si="20"/>
        <v>360.82999999999998</v>
      </c>
      <c r="I30" s="78">
        <v>433</v>
      </c>
      <c r="J30" s="25">
        <f t="shared" si="21"/>
        <v>0.12176165803108807</v>
      </c>
      <c r="K30" s="79" t="s">
        <v>32</v>
      </c>
      <c r="L30" s="75" t="s">
        <v>13</v>
      </c>
      <c r="M30" s="76" t="s">
        <v>14</v>
      </c>
      <c r="N30" s="80">
        <v>399</v>
      </c>
      <c r="O30" s="80">
        <f t="shared" si="22"/>
        <v>399</v>
      </c>
      <c r="P30" s="81">
        <f t="shared" si="23"/>
        <v>-34</v>
      </c>
      <c r="Q30" s="82" t="s">
        <v>32</v>
      </c>
      <c r="R30" s="83" t="s">
        <v>13</v>
      </c>
      <c r="S30" s="84" t="s">
        <v>14</v>
      </c>
      <c r="T30" s="85">
        <v>296.62</v>
      </c>
      <c r="U30" s="86" t="b">
        <f t="shared" si="24"/>
        <v>1</v>
      </c>
      <c r="V30" s="87">
        <f t="shared" si="25"/>
        <v>-25.050000000000011</v>
      </c>
      <c r="W30" s="74" t="s">
        <v>560</v>
      </c>
      <c r="X30" s="75" t="s">
        <v>13</v>
      </c>
      <c r="Y30" s="88" t="s">
        <v>14</v>
      </c>
      <c r="Z30" s="89">
        <v>433</v>
      </c>
      <c r="AA30" s="90" t="b">
        <f t="shared" si="26"/>
        <v>0</v>
      </c>
      <c r="AB30" s="81">
        <f t="shared" si="27"/>
        <v>0</v>
      </c>
      <c r="AC30" s="91">
        <f t="shared" si="28"/>
        <v>-25.050000000000011</v>
      </c>
      <c r="AD30" s="2">
        <f t="shared" si="29"/>
        <v>0.0040000000000190994</v>
      </c>
      <c r="AF30" s="79" t="s">
        <v>32</v>
      </c>
      <c r="AG30" s="75" t="s">
        <v>13</v>
      </c>
      <c r="AH30" s="76" t="s">
        <v>14</v>
      </c>
      <c r="AI30" s="92">
        <v>400.82999999999998</v>
      </c>
      <c r="AJ30" s="92">
        <f t="shared" si="30"/>
        <v>481</v>
      </c>
      <c r="AK30" s="72" t="b">
        <f t="shared" si="31"/>
        <v>1</v>
      </c>
      <c r="AL30" s="93">
        <f t="shared" si="32"/>
        <v>95</v>
      </c>
      <c r="AM30" s="105">
        <f t="shared" si="38"/>
        <v>450</v>
      </c>
      <c r="AN30" s="93">
        <f t="shared" si="34"/>
        <v>540</v>
      </c>
      <c r="AO30" s="25">
        <f t="shared" si="35"/>
        <v>0.12266112266112267</v>
      </c>
      <c r="AQ30" s="2">
        <f t="shared" si="36"/>
        <v>107</v>
      </c>
      <c r="AR30" s="2">
        <f t="shared" si="37"/>
        <v>400.82999999999998</v>
      </c>
      <c r="AS30" t="b">
        <f>AF30='[3]Материалы в ДС'!A30</f>
        <v>1</v>
      </c>
      <c r="AT30" s="95">
        <f>AI30-'[3]Материалы в ДС'!D30</f>
        <v>0</v>
      </c>
    </row>
    <row r="31" ht="15" customHeight="1">
      <c r="A31" s="74" t="s">
        <v>33</v>
      </c>
      <c r="B31" s="74"/>
      <c r="C31" s="74"/>
      <c r="D31" s="75" t="s">
        <v>13</v>
      </c>
      <c r="E31" s="76" t="s">
        <v>14</v>
      </c>
      <c r="F31" s="77">
        <v>295.82999999999998</v>
      </c>
      <c r="G31" s="78">
        <f t="shared" si="19"/>
        <v>355</v>
      </c>
      <c r="H31" s="78">
        <f t="shared" si="20"/>
        <v>349.17000000000002</v>
      </c>
      <c r="I31" s="78">
        <v>419</v>
      </c>
      <c r="J31" s="25">
        <f t="shared" si="21"/>
        <v>0.18028169014084505</v>
      </c>
      <c r="K31" s="79" t="s">
        <v>33</v>
      </c>
      <c r="L31" s="75" t="s">
        <v>13</v>
      </c>
      <c r="M31" s="76" t="s">
        <v>14</v>
      </c>
      <c r="N31" s="80">
        <v>386</v>
      </c>
      <c r="O31" s="80">
        <f t="shared" si="22"/>
        <v>386</v>
      </c>
      <c r="P31" s="81">
        <f t="shared" si="23"/>
        <v>-33</v>
      </c>
      <c r="Q31" s="82" t="s">
        <v>33</v>
      </c>
      <c r="R31" s="83" t="s">
        <v>13</v>
      </c>
      <c r="S31" s="84" t="s">
        <v>14</v>
      </c>
      <c r="T31" s="85">
        <v>272.54000000000002</v>
      </c>
      <c r="U31" s="86" t="b">
        <f t="shared" si="24"/>
        <v>1</v>
      </c>
      <c r="V31" s="87">
        <f t="shared" si="25"/>
        <v>-23.289999999999964</v>
      </c>
      <c r="W31" s="74" t="s">
        <v>561</v>
      </c>
      <c r="X31" s="75" t="s">
        <v>13</v>
      </c>
      <c r="Y31" s="88" t="s">
        <v>14</v>
      </c>
      <c r="Z31" s="89">
        <v>419</v>
      </c>
      <c r="AA31" s="90" t="b">
        <f t="shared" si="26"/>
        <v>0</v>
      </c>
      <c r="AB31" s="81">
        <f t="shared" si="27"/>
        <v>0</v>
      </c>
      <c r="AC31" s="91">
        <f t="shared" si="28"/>
        <v>-23.289999999999964</v>
      </c>
      <c r="AD31" s="2">
        <f t="shared" si="29"/>
        <v>-0.0040000000000190994</v>
      </c>
      <c r="AF31" s="79" t="s">
        <v>33</v>
      </c>
      <c r="AG31" s="75" t="s">
        <v>13</v>
      </c>
      <c r="AH31" s="76" t="s">
        <v>14</v>
      </c>
      <c r="AI31" s="92">
        <v>368.32999999999998</v>
      </c>
      <c r="AJ31" s="92">
        <f t="shared" si="30"/>
        <v>442</v>
      </c>
      <c r="AK31" s="72" t="b">
        <f t="shared" si="31"/>
        <v>1</v>
      </c>
      <c r="AL31" s="93">
        <f t="shared" si="32"/>
        <v>87</v>
      </c>
      <c r="AM31" s="105">
        <f t="shared" si="38"/>
        <v>435</v>
      </c>
      <c r="AN31" s="93">
        <f t="shared" si="34"/>
        <v>522</v>
      </c>
      <c r="AO31" s="25">
        <f t="shared" si="35"/>
        <v>0.18099547511312217</v>
      </c>
      <c r="AQ31" s="2">
        <f t="shared" si="36"/>
        <v>103</v>
      </c>
      <c r="AR31" s="2">
        <f t="shared" si="37"/>
        <v>368.32999999999998</v>
      </c>
      <c r="AS31" t="b">
        <f>AF31='[3]Материалы в ДС'!A31</f>
        <v>1</v>
      </c>
      <c r="AT31" s="95">
        <f>AI31-'[3]Материалы в ДС'!D31</f>
        <v>0</v>
      </c>
    </row>
    <row r="32" ht="15" customHeight="1">
      <c r="A32" s="74" t="s">
        <v>34</v>
      </c>
      <c r="B32" s="74"/>
      <c r="C32" s="74"/>
      <c r="D32" s="75" t="s">
        <v>13</v>
      </c>
      <c r="E32" s="76" t="s">
        <v>14</v>
      </c>
      <c r="F32" s="77">
        <v>295.82999999999998</v>
      </c>
      <c r="G32" s="78">
        <f t="shared" si="19"/>
        <v>355</v>
      </c>
      <c r="H32" s="78">
        <f t="shared" si="20"/>
        <v>331.67000000000002</v>
      </c>
      <c r="I32" s="78">
        <v>398</v>
      </c>
      <c r="J32" s="25">
        <f t="shared" si="21"/>
        <v>0.12112676056338034</v>
      </c>
      <c r="K32" s="79" t="s">
        <v>34</v>
      </c>
      <c r="L32" s="75" t="s">
        <v>13</v>
      </c>
      <c r="M32" s="76" t="s">
        <v>14</v>
      </c>
      <c r="N32" s="80">
        <v>367</v>
      </c>
      <c r="O32" s="80">
        <f t="shared" si="22"/>
        <v>367</v>
      </c>
      <c r="P32" s="81">
        <f t="shared" si="23"/>
        <v>-31</v>
      </c>
      <c r="Q32" s="82" t="s">
        <v>34</v>
      </c>
      <c r="R32" s="83" t="s">
        <v>13</v>
      </c>
      <c r="S32" s="84" t="s">
        <v>14</v>
      </c>
      <c r="T32" s="85">
        <v>273</v>
      </c>
      <c r="U32" s="86" t="b">
        <f t="shared" si="24"/>
        <v>1</v>
      </c>
      <c r="V32" s="87">
        <f t="shared" si="25"/>
        <v>-22.829999999999984</v>
      </c>
      <c r="W32" s="74" t="s">
        <v>562</v>
      </c>
      <c r="X32" s="75" t="s">
        <v>13</v>
      </c>
      <c r="Y32" s="88" t="s">
        <v>14</v>
      </c>
      <c r="Z32" s="89">
        <v>398</v>
      </c>
      <c r="AA32" s="90" t="b">
        <f t="shared" si="26"/>
        <v>0</v>
      </c>
      <c r="AB32" s="81">
        <f t="shared" si="27"/>
        <v>0</v>
      </c>
      <c r="AC32" s="91">
        <f t="shared" si="28"/>
        <v>-22.829999999999984</v>
      </c>
      <c r="AD32" s="2">
        <f t="shared" si="29"/>
        <v>-0.0040000000000190994</v>
      </c>
      <c r="AF32" s="79" t="s">
        <v>34</v>
      </c>
      <c r="AG32" s="75" t="s">
        <v>13</v>
      </c>
      <c r="AH32" s="76" t="s">
        <v>14</v>
      </c>
      <c r="AI32" s="92">
        <v>369.17000000000002</v>
      </c>
      <c r="AJ32" s="92">
        <f t="shared" si="30"/>
        <v>443</v>
      </c>
      <c r="AK32" s="72" t="b">
        <f t="shared" si="31"/>
        <v>1</v>
      </c>
      <c r="AL32" s="93">
        <f t="shared" si="32"/>
        <v>88</v>
      </c>
      <c r="AM32" s="105">
        <f t="shared" si="38"/>
        <v>414.16666666666669</v>
      </c>
      <c r="AN32" s="93">
        <f t="shared" si="34"/>
        <v>497</v>
      </c>
      <c r="AO32" s="25">
        <f t="shared" si="35"/>
        <v>0.12189616252821671</v>
      </c>
      <c r="AQ32" s="2">
        <f t="shared" si="36"/>
        <v>99</v>
      </c>
      <c r="AR32" s="2">
        <f t="shared" si="37"/>
        <v>369.17000000000002</v>
      </c>
      <c r="AS32" t="b">
        <f>AF32='[3]Материалы в ДС'!A32</f>
        <v>1</v>
      </c>
      <c r="AT32" s="95">
        <f>AI32-'[3]Материалы в ДС'!D32</f>
        <v>0</v>
      </c>
    </row>
    <row r="33" ht="15" customHeight="1">
      <c r="A33" s="74" t="s">
        <v>35</v>
      </c>
      <c r="B33" s="74"/>
      <c r="C33" s="74"/>
      <c r="D33" s="75" t="s">
        <v>13</v>
      </c>
      <c r="E33" s="76" t="s">
        <v>14</v>
      </c>
      <c r="F33" s="77">
        <v>302.5</v>
      </c>
      <c r="G33" s="78">
        <f t="shared" si="19"/>
        <v>363</v>
      </c>
      <c r="H33" s="78">
        <f t="shared" si="20"/>
        <v>357.5</v>
      </c>
      <c r="I33" s="78">
        <v>429</v>
      </c>
      <c r="J33" s="25">
        <f t="shared" si="21"/>
        <v>0.18181818181818188</v>
      </c>
      <c r="K33" s="79" t="s">
        <v>35</v>
      </c>
      <c r="L33" s="75" t="s">
        <v>13</v>
      </c>
      <c r="M33" s="76" t="s">
        <v>14</v>
      </c>
      <c r="N33" s="80">
        <v>396</v>
      </c>
      <c r="O33" s="80">
        <f t="shared" si="22"/>
        <v>396</v>
      </c>
      <c r="P33" s="81">
        <f t="shared" si="23"/>
        <v>-33</v>
      </c>
      <c r="Q33" s="82" t="s">
        <v>35</v>
      </c>
      <c r="R33" s="83" t="s">
        <v>13</v>
      </c>
      <c r="S33" s="84" t="s">
        <v>14</v>
      </c>
      <c r="T33" s="85">
        <v>279.24000000000001</v>
      </c>
      <c r="U33" s="86" t="b">
        <f t="shared" si="24"/>
        <v>1</v>
      </c>
      <c r="V33" s="87">
        <f t="shared" si="25"/>
        <v>-23.259999999999991</v>
      </c>
      <c r="W33" s="74" t="s">
        <v>563</v>
      </c>
      <c r="X33" s="75" t="s">
        <v>13</v>
      </c>
      <c r="Y33" s="88" t="s">
        <v>14</v>
      </c>
      <c r="Z33" s="89">
        <v>429</v>
      </c>
      <c r="AA33" s="90" t="b">
        <f t="shared" si="26"/>
        <v>0</v>
      </c>
      <c r="AB33" s="81">
        <f t="shared" si="27"/>
        <v>0</v>
      </c>
      <c r="AC33" s="91">
        <f t="shared" si="28"/>
        <v>-23.259999999999991</v>
      </c>
      <c r="AD33" s="2">
        <f t="shared" si="29"/>
        <v>0</v>
      </c>
      <c r="AF33" s="79" t="s">
        <v>35</v>
      </c>
      <c r="AG33" s="75" t="s">
        <v>13</v>
      </c>
      <c r="AH33" s="76" t="s">
        <v>14</v>
      </c>
      <c r="AI33" s="92">
        <v>377.5</v>
      </c>
      <c r="AJ33" s="92">
        <f t="shared" si="30"/>
        <v>453</v>
      </c>
      <c r="AK33" s="72" t="b">
        <f t="shared" si="31"/>
        <v>1</v>
      </c>
      <c r="AL33" s="93">
        <f t="shared" si="32"/>
        <v>90</v>
      </c>
      <c r="AM33" s="105">
        <f t="shared" si="38"/>
        <v>445.83333333333337</v>
      </c>
      <c r="AN33" s="93">
        <f t="shared" si="34"/>
        <v>535</v>
      </c>
      <c r="AO33" s="25">
        <f t="shared" si="35"/>
        <v>0.18101545253863136</v>
      </c>
      <c r="AQ33" s="2">
        <f t="shared" si="36"/>
        <v>106</v>
      </c>
      <c r="AR33" s="2">
        <f t="shared" si="37"/>
        <v>377.5</v>
      </c>
      <c r="AS33" t="b">
        <f>AF33='[3]Материалы в ДС'!A33</f>
        <v>1</v>
      </c>
      <c r="AT33" s="95">
        <f>AI33-'[3]Материалы в ДС'!D33</f>
        <v>0</v>
      </c>
    </row>
    <row r="34" ht="15" customHeight="1">
      <c r="A34" s="74" t="s">
        <v>36</v>
      </c>
      <c r="B34" s="74"/>
      <c r="C34" s="74"/>
      <c r="D34" s="75" t="s">
        <v>13</v>
      </c>
      <c r="E34" s="76" t="s">
        <v>14</v>
      </c>
      <c r="F34" s="77">
        <v>355.82999999999998</v>
      </c>
      <c r="G34" s="78">
        <f t="shared" si="19"/>
        <v>427</v>
      </c>
      <c r="H34" s="78">
        <f t="shared" si="20"/>
        <v>398.32999999999998</v>
      </c>
      <c r="I34" s="78">
        <v>478</v>
      </c>
      <c r="J34" s="25">
        <f t="shared" si="21"/>
        <v>0.11943793911007017</v>
      </c>
      <c r="K34" s="79" t="s">
        <v>36</v>
      </c>
      <c r="L34" s="75" t="s">
        <v>13</v>
      </c>
      <c r="M34" s="76" t="s">
        <v>14</v>
      </c>
      <c r="N34" s="80">
        <v>440</v>
      </c>
      <c r="O34" s="80">
        <f t="shared" si="22"/>
        <v>440</v>
      </c>
      <c r="P34" s="81">
        <f t="shared" si="23"/>
        <v>-38</v>
      </c>
      <c r="Q34" s="82" t="s">
        <v>36</v>
      </c>
      <c r="R34" s="83" t="s">
        <v>13</v>
      </c>
      <c r="S34" s="84" t="s">
        <v>14</v>
      </c>
      <c r="T34" s="85">
        <v>327.86000000000001</v>
      </c>
      <c r="U34" s="86" t="b">
        <f t="shared" si="24"/>
        <v>1</v>
      </c>
      <c r="V34" s="87">
        <f t="shared" si="25"/>
        <v>-27.96999999999997</v>
      </c>
      <c r="W34" s="74" t="s">
        <v>564</v>
      </c>
      <c r="X34" s="75" t="s">
        <v>13</v>
      </c>
      <c r="Y34" s="88" t="s">
        <v>14</v>
      </c>
      <c r="Z34" s="89">
        <v>478</v>
      </c>
      <c r="AA34" s="90" t="b">
        <f t="shared" si="26"/>
        <v>0</v>
      </c>
      <c r="AB34" s="81">
        <f t="shared" si="27"/>
        <v>0</v>
      </c>
      <c r="AC34" s="91">
        <f t="shared" si="28"/>
        <v>-27.96999999999997</v>
      </c>
      <c r="AD34" s="2">
        <f t="shared" si="29"/>
        <v>-0.0040000000000190994</v>
      </c>
      <c r="AF34" s="79" t="s">
        <v>36</v>
      </c>
      <c r="AG34" s="75" t="s">
        <v>13</v>
      </c>
      <c r="AH34" s="76" t="s">
        <v>14</v>
      </c>
      <c r="AI34" s="92">
        <v>443.32999999999998</v>
      </c>
      <c r="AJ34" s="92">
        <f t="shared" si="30"/>
        <v>532</v>
      </c>
      <c r="AK34" s="72" t="b">
        <f t="shared" si="31"/>
        <v>1</v>
      </c>
      <c r="AL34" s="93">
        <f t="shared" si="32"/>
        <v>105</v>
      </c>
      <c r="AM34" s="105">
        <f t="shared" si="38"/>
        <v>496.66666666666669</v>
      </c>
      <c r="AN34" s="93">
        <f t="shared" si="34"/>
        <v>596</v>
      </c>
      <c r="AO34" s="25">
        <f t="shared" si="35"/>
        <v>0.12030075187969924</v>
      </c>
      <c r="AQ34" s="2">
        <f t="shared" si="36"/>
        <v>118</v>
      </c>
      <c r="AR34" s="2">
        <f t="shared" si="37"/>
        <v>443.32999999999998</v>
      </c>
      <c r="AS34" t="b">
        <f>AF34='[3]Материалы в ДС'!A34</f>
        <v>1</v>
      </c>
      <c r="AT34" s="95">
        <f>AI34-'[3]Материалы в ДС'!D34</f>
        <v>0</v>
      </c>
    </row>
    <row r="35" ht="15" customHeight="1">
      <c r="A35" s="74" t="s">
        <v>37</v>
      </c>
      <c r="B35" s="74"/>
      <c r="C35" s="74"/>
      <c r="D35" s="75" t="s">
        <v>13</v>
      </c>
      <c r="E35" s="76" t="s">
        <v>14</v>
      </c>
      <c r="F35" s="77">
        <v>359.17000000000002</v>
      </c>
      <c r="G35" s="78">
        <f t="shared" si="19"/>
        <v>431</v>
      </c>
      <c r="H35" s="78">
        <f t="shared" si="20"/>
        <v>401.67000000000002</v>
      </c>
      <c r="I35" s="78">
        <v>482</v>
      </c>
      <c r="J35" s="25">
        <f t="shared" si="21"/>
        <v>0.11832946635730868</v>
      </c>
      <c r="K35" s="79" t="s">
        <v>37</v>
      </c>
      <c r="L35" s="75" t="s">
        <v>13</v>
      </c>
      <c r="M35" s="76" t="s">
        <v>14</v>
      </c>
      <c r="N35" s="80">
        <v>445</v>
      </c>
      <c r="O35" s="80">
        <f t="shared" si="22"/>
        <v>445</v>
      </c>
      <c r="P35" s="81">
        <f t="shared" si="23"/>
        <v>-37</v>
      </c>
      <c r="Q35" s="82" t="s">
        <v>37</v>
      </c>
      <c r="R35" s="83" t="s">
        <v>13</v>
      </c>
      <c r="S35" s="84" t="s">
        <v>14</v>
      </c>
      <c r="T35" s="85">
        <v>331.48000000000002</v>
      </c>
      <c r="U35" s="86" t="b">
        <f t="shared" si="24"/>
        <v>1</v>
      </c>
      <c r="V35" s="87">
        <f t="shared" si="25"/>
        <v>-27.689999999999998</v>
      </c>
      <c r="W35" s="74" t="s">
        <v>565</v>
      </c>
      <c r="X35" s="75" t="s">
        <v>13</v>
      </c>
      <c r="Y35" s="88" t="s">
        <v>14</v>
      </c>
      <c r="Z35" s="89">
        <v>482</v>
      </c>
      <c r="AA35" s="90" t="b">
        <f t="shared" si="26"/>
        <v>0</v>
      </c>
      <c r="AB35" s="81">
        <f t="shared" si="27"/>
        <v>0</v>
      </c>
      <c r="AC35" s="91">
        <f t="shared" si="28"/>
        <v>-27.689999999999998</v>
      </c>
      <c r="AD35" s="2">
        <f t="shared" si="29"/>
        <v>0.0040000000000190994</v>
      </c>
      <c r="AF35" s="79" t="s">
        <v>37</v>
      </c>
      <c r="AG35" s="75" t="s">
        <v>13</v>
      </c>
      <c r="AH35" s="76" t="s">
        <v>14</v>
      </c>
      <c r="AI35" s="92">
        <v>448.32999999999998</v>
      </c>
      <c r="AJ35" s="92">
        <f t="shared" si="30"/>
        <v>538</v>
      </c>
      <c r="AK35" s="72" t="b">
        <f t="shared" si="31"/>
        <v>1</v>
      </c>
      <c r="AL35" s="93">
        <f t="shared" si="32"/>
        <v>107</v>
      </c>
      <c r="AM35" s="105">
        <f t="shared" si="38"/>
        <v>501.66666666666669</v>
      </c>
      <c r="AN35" s="93">
        <f t="shared" si="34"/>
        <v>602</v>
      </c>
      <c r="AO35" s="25">
        <f t="shared" si="35"/>
        <v>0.11895910780669144</v>
      </c>
      <c r="AQ35" s="2">
        <f t="shared" si="36"/>
        <v>120</v>
      </c>
      <c r="AR35" s="2">
        <f t="shared" si="37"/>
        <v>448.32999999999998</v>
      </c>
      <c r="AS35" t="b">
        <f>AF35='[3]Материалы в ДС'!A35</f>
        <v>1</v>
      </c>
      <c r="AT35" s="95">
        <f>AI35-'[3]Материалы в ДС'!D35</f>
        <v>0</v>
      </c>
    </row>
    <row r="36" ht="15" customHeight="1">
      <c r="A36" s="74" t="s">
        <v>566</v>
      </c>
      <c r="B36" s="74"/>
      <c r="C36" s="74"/>
      <c r="D36" s="75" t="s">
        <v>544</v>
      </c>
      <c r="E36" s="76" t="s">
        <v>14</v>
      </c>
      <c r="F36" s="77">
        <v>646.66999999999996</v>
      </c>
      <c r="G36" s="78">
        <f t="shared" si="19"/>
        <v>776</v>
      </c>
      <c r="H36" s="78">
        <f t="shared" si="20"/>
        <v>719.16999999999996</v>
      </c>
      <c r="I36" s="78">
        <v>863</v>
      </c>
      <c r="J36" s="25">
        <f t="shared" si="21"/>
        <v>0.11211340206185572</v>
      </c>
      <c r="K36" s="79" t="s">
        <v>566</v>
      </c>
      <c r="L36" s="75" t="s">
        <v>544</v>
      </c>
      <c r="M36" s="76" t="s">
        <v>14</v>
      </c>
      <c r="N36" s="80">
        <v>820</v>
      </c>
      <c r="O36" s="80">
        <f t="shared" si="22"/>
        <v>820</v>
      </c>
      <c r="P36" s="81">
        <f t="shared" si="23"/>
        <v>-43</v>
      </c>
      <c r="Q36" s="82" t="s">
        <v>566</v>
      </c>
      <c r="R36" s="83" t="s">
        <v>544</v>
      </c>
      <c r="S36" s="84" t="s">
        <v>14</v>
      </c>
      <c r="T36" s="85">
        <v>614.35000000000002</v>
      </c>
      <c r="U36" s="86" t="b">
        <f t="shared" si="24"/>
        <v>1</v>
      </c>
      <c r="V36" s="87">
        <f t="shared" si="25"/>
        <v>-32.319999999999936</v>
      </c>
      <c r="W36" s="74" t="s">
        <v>566</v>
      </c>
      <c r="X36" s="75" t="s">
        <v>544</v>
      </c>
      <c r="Y36" s="88" t="s">
        <v>14</v>
      </c>
      <c r="Z36" s="89">
        <v>863</v>
      </c>
      <c r="AA36" s="90" t="b">
        <f t="shared" si="26"/>
        <v>1</v>
      </c>
      <c r="AB36" s="81">
        <f t="shared" si="27"/>
        <v>0</v>
      </c>
      <c r="AC36" s="91">
        <f t="shared" si="28"/>
        <v>-32.319999999999936</v>
      </c>
      <c r="AD36" s="2">
        <f t="shared" si="29"/>
        <v>0.0039999999999054126</v>
      </c>
      <c r="AF36" s="79" t="s">
        <v>566</v>
      </c>
      <c r="AG36" s="75" t="s">
        <v>544</v>
      </c>
      <c r="AH36" s="76" t="s">
        <v>14</v>
      </c>
      <c r="AI36" s="92">
        <v>1025</v>
      </c>
      <c r="AJ36" s="92">
        <f t="shared" si="30"/>
        <v>1230</v>
      </c>
      <c r="AK36" s="72" t="b">
        <f t="shared" si="31"/>
        <v>1</v>
      </c>
      <c r="AL36" s="93">
        <f t="shared" si="32"/>
        <v>454</v>
      </c>
      <c r="AM36" s="105">
        <f t="shared" si="38"/>
        <v>1140</v>
      </c>
      <c r="AN36" s="93">
        <f t="shared" si="34"/>
        <v>1368</v>
      </c>
      <c r="AO36" s="25">
        <f t="shared" si="35"/>
        <v>0.11219512195121951</v>
      </c>
      <c r="AQ36" s="2">
        <f t="shared" si="36"/>
        <v>505</v>
      </c>
      <c r="AR36" s="2">
        <f t="shared" si="37"/>
        <v>1025</v>
      </c>
      <c r="AS36" t="b">
        <f>AF36='[3]Материалы в ДС'!A36</f>
        <v>1</v>
      </c>
      <c r="AT36" s="95">
        <f>AI36-'[3]Материалы в ДС'!D36</f>
        <v>0</v>
      </c>
    </row>
    <row r="37" ht="15" customHeight="1">
      <c r="A37" s="74" t="s">
        <v>567</v>
      </c>
      <c r="B37" s="74"/>
      <c r="C37" s="74"/>
      <c r="D37" s="75" t="s">
        <v>544</v>
      </c>
      <c r="E37" s="76" t="s">
        <v>14</v>
      </c>
      <c r="F37" s="77">
        <v>562.5</v>
      </c>
      <c r="G37" s="78">
        <f t="shared" si="19"/>
        <v>675</v>
      </c>
      <c r="H37" s="78">
        <f t="shared" si="20"/>
        <v>625.83000000000004</v>
      </c>
      <c r="I37" s="78">
        <v>751</v>
      </c>
      <c r="J37" s="25">
        <f t="shared" si="21"/>
        <v>0.11259259259259258</v>
      </c>
      <c r="K37" s="79" t="s">
        <v>567</v>
      </c>
      <c r="L37" s="75" t="s">
        <v>544</v>
      </c>
      <c r="M37" s="76" t="s">
        <v>14</v>
      </c>
      <c r="N37" s="80">
        <v>713</v>
      </c>
      <c r="O37" s="80">
        <f t="shared" si="22"/>
        <v>713</v>
      </c>
      <c r="P37" s="81">
        <f t="shared" si="23"/>
        <v>-38</v>
      </c>
      <c r="Q37" s="82" t="s">
        <v>567</v>
      </c>
      <c r="R37" s="83" t="s">
        <v>544</v>
      </c>
      <c r="S37" s="84" t="s">
        <v>14</v>
      </c>
      <c r="T37" s="85">
        <v>534.20000000000005</v>
      </c>
      <c r="U37" s="86" t="b">
        <f t="shared" si="24"/>
        <v>1</v>
      </c>
      <c r="V37" s="87">
        <f t="shared" si="25"/>
        <v>-28.299999999999955</v>
      </c>
      <c r="W37" s="74" t="s">
        <v>567</v>
      </c>
      <c r="X37" s="75" t="s">
        <v>544</v>
      </c>
      <c r="Y37" s="88" t="s">
        <v>14</v>
      </c>
      <c r="Z37" s="89">
        <v>751</v>
      </c>
      <c r="AA37" s="90" t="b">
        <f t="shared" si="26"/>
        <v>1</v>
      </c>
      <c r="AB37" s="81">
        <f t="shared" si="27"/>
        <v>0</v>
      </c>
      <c r="AC37" s="91">
        <f t="shared" si="28"/>
        <v>-28.299999999999955</v>
      </c>
      <c r="AD37" s="2">
        <f t="shared" si="29"/>
        <v>0</v>
      </c>
      <c r="AF37" s="79" t="s">
        <v>567</v>
      </c>
      <c r="AG37" s="75" t="s">
        <v>544</v>
      </c>
      <c r="AH37" s="76" t="s">
        <v>14</v>
      </c>
      <c r="AI37" s="92">
        <v>890.83000000000004</v>
      </c>
      <c r="AJ37" s="92">
        <f t="shared" si="30"/>
        <v>1069</v>
      </c>
      <c r="AK37" s="72" t="b">
        <f t="shared" si="31"/>
        <v>1</v>
      </c>
      <c r="AL37" s="93">
        <f t="shared" si="32"/>
        <v>394</v>
      </c>
      <c r="AM37" s="105">
        <f t="shared" si="38"/>
        <v>990.83333333333337</v>
      </c>
      <c r="AN37" s="93">
        <f t="shared" si="34"/>
        <v>1189</v>
      </c>
      <c r="AO37" s="25">
        <f t="shared" si="35"/>
        <v>0.11225444340505145</v>
      </c>
      <c r="AQ37" s="2">
        <f t="shared" si="36"/>
        <v>438</v>
      </c>
      <c r="AR37" s="2">
        <f t="shared" si="37"/>
        <v>890.83000000000004</v>
      </c>
      <c r="AS37" t="b">
        <f>AF37='[3]Материалы в ДС'!A37</f>
        <v>1</v>
      </c>
      <c r="AT37" s="95">
        <f>AI37-'[3]Материалы в ДС'!D37</f>
        <v>0</v>
      </c>
    </row>
    <row r="38" ht="15" customHeight="1">
      <c r="A38" s="74" t="s">
        <v>568</v>
      </c>
      <c r="B38" s="74"/>
      <c r="C38" s="74"/>
      <c r="D38" s="75" t="s">
        <v>544</v>
      </c>
      <c r="E38" s="76" t="s">
        <v>14</v>
      </c>
      <c r="F38" s="77">
        <v>562.5</v>
      </c>
      <c r="G38" s="78">
        <f t="shared" si="19"/>
        <v>675</v>
      </c>
      <c r="H38" s="78">
        <f t="shared" si="20"/>
        <v>625.83000000000004</v>
      </c>
      <c r="I38" s="78">
        <v>751</v>
      </c>
      <c r="J38" s="25">
        <f t="shared" si="21"/>
        <v>0.11259259259259258</v>
      </c>
      <c r="K38" s="79" t="s">
        <v>568</v>
      </c>
      <c r="L38" s="75" t="s">
        <v>544</v>
      </c>
      <c r="M38" s="76" t="s">
        <v>14</v>
      </c>
      <c r="N38" s="80">
        <v>713</v>
      </c>
      <c r="O38" s="80">
        <f t="shared" si="22"/>
        <v>713</v>
      </c>
      <c r="P38" s="81">
        <f t="shared" si="23"/>
        <v>-38</v>
      </c>
      <c r="Q38" s="82" t="s">
        <v>568</v>
      </c>
      <c r="R38" s="83" t="s">
        <v>544</v>
      </c>
      <c r="S38" s="84" t="s">
        <v>14</v>
      </c>
      <c r="T38" s="85">
        <v>534.20000000000005</v>
      </c>
      <c r="U38" s="86" t="b">
        <f t="shared" si="24"/>
        <v>1</v>
      </c>
      <c r="V38" s="87">
        <f t="shared" si="25"/>
        <v>-28.299999999999955</v>
      </c>
      <c r="W38" s="74" t="s">
        <v>568</v>
      </c>
      <c r="X38" s="75" t="s">
        <v>544</v>
      </c>
      <c r="Y38" s="88" t="s">
        <v>14</v>
      </c>
      <c r="Z38" s="89">
        <v>751</v>
      </c>
      <c r="AA38" s="90" t="b">
        <f t="shared" si="26"/>
        <v>1</v>
      </c>
      <c r="AB38" s="81">
        <f t="shared" si="27"/>
        <v>0</v>
      </c>
      <c r="AC38" s="91">
        <f t="shared" si="28"/>
        <v>-28.299999999999955</v>
      </c>
      <c r="AD38" s="2">
        <f t="shared" si="29"/>
        <v>0</v>
      </c>
      <c r="AF38" s="79" t="s">
        <v>568</v>
      </c>
      <c r="AG38" s="75" t="s">
        <v>544</v>
      </c>
      <c r="AH38" s="76" t="s">
        <v>14</v>
      </c>
      <c r="AI38" s="92">
        <v>890.83000000000004</v>
      </c>
      <c r="AJ38" s="92">
        <f t="shared" si="30"/>
        <v>1069</v>
      </c>
      <c r="AK38" s="72" t="b">
        <f t="shared" si="31"/>
        <v>1</v>
      </c>
      <c r="AL38" s="93">
        <f t="shared" si="32"/>
        <v>394</v>
      </c>
      <c r="AM38" s="105">
        <f t="shared" si="38"/>
        <v>990.83333333333337</v>
      </c>
      <c r="AN38" s="93">
        <f t="shared" si="34"/>
        <v>1189</v>
      </c>
      <c r="AO38" s="25">
        <f t="shared" si="35"/>
        <v>0.11225444340505145</v>
      </c>
      <c r="AQ38" s="2">
        <f t="shared" si="36"/>
        <v>438</v>
      </c>
      <c r="AR38" s="2">
        <f t="shared" si="37"/>
        <v>890.83000000000004</v>
      </c>
      <c r="AS38" t="b">
        <f>AF38='[3]Материалы в ДС'!A38</f>
        <v>1</v>
      </c>
      <c r="AT38" s="95">
        <f>AI38-'[3]Материалы в ДС'!D38</f>
        <v>0</v>
      </c>
    </row>
    <row r="39" ht="15" customHeight="1">
      <c r="A39" s="74" t="s">
        <v>569</v>
      </c>
      <c r="B39" s="74"/>
      <c r="C39" s="74"/>
      <c r="D39" s="75" t="s">
        <v>544</v>
      </c>
      <c r="E39" s="76" t="s">
        <v>14</v>
      </c>
      <c r="F39" s="77">
        <v>590</v>
      </c>
      <c r="G39" s="78">
        <f t="shared" si="19"/>
        <v>708</v>
      </c>
      <c r="H39" s="78">
        <f t="shared" si="20"/>
        <v>649.16999999999996</v>
      </c>
      <c r="I39" s="78">
        <v>779</v>
      </c>
      <c r="J39" s="25">
        <f t="shared" si="21"/>
        <v>0.10028248587570632</v>
      </c>
      <c r="K39" s="79" t="s">
        <v>569</v>
      </c>
      <c r="L39" s="75" t="s">
        <v>544</v>
      </c>
      <c r="M39" s="76" t="s">
        <v>14</v>
      </c>
      <c r="N39" s="80">
        <v>741</v>
      </c>
      <c r="O39" s="80">
        <f t="shared" si="22"/>
        <v>741</v>
      </c>
      <c r="P39" s="81">
        <f t="shared" si="23"/>
        <v>-38</v>
      </c>
      <c r="Q39" s="82" t="s">
        <v>569</v>
      </c>
      <c r="R39" s="83" t="s">
        <v>544</v>
      </c>
      <c r="S39" s="84" t="s">
        <v>14</v>
      </c>
      <c r="T39" s="85">
        <v>560.89999999999998</v>
      </c>
      <c r="U39" s="86" t="b">
        <f t="shared" si="24"/>
        <v>1</v>
      </c>
      <c r="V39" s="87">
        <f t="shared" si="25"/>
        <v>-29.100000000000023</v>
      </c>
      <c r="W39" s="74" t="s">
        <v>569</v>
      </c>
      <c r="X39" s="75" t="s">
        <v>544</v>
      </c>
      <c r="Y39" s="88" t="s">
        <v>14</v>
      </c>
      <c r="Z39" s="89">
        <v>779</v>
      </c>
      <c r="AA39" s="90" t="b">
        <f t="shared" si="26"/>
        <v>1</v>
      </c>
      <c r="AB39" s="81">
        <f t="shared" si="27"/>
        <v>0</v>
      </c>
      <c r="AC39" s="91">
        <f t="shared" si="28"/>
        <v>-29.100000000000023</v>
      </c>
      <c r="AD39" s="2">
        <f t="shared" si="29"/>
        <v>0</v>
      </c>
      <c r="AF39" s="79" t="s">
        <v>569</v>
      </c>
      <c r="AG39" s="75" t="s">
        <v>544</v>
      </c>
      <c r="AH39" s="76" t="s">
        <v>14</v>
      </c>
      <c r="AI39" s="92">
        <v>935.83000000000004</v>
      </c>
      <c r="AJ39" s="92">
        <f t="shared" si="30"/>
        <v>1123</v>
      </c>
      <c r="AK39" s="72" t="b">
        <f t="shared" si="31"/>
        <v>1</v>
      </c>
      <c r="AL39" s="93">
        <f t="shared" si="32"/>
        <v>415</v>
      </c>
      <c r="AM39" s="105">
        <f t="shared" si="38"/>
        <v>1030</v>
      </c>
      <c r="AN39" s="93">
        <f t="shared" si="34"/>
        <v>1236</v>
      </c>
      <c r="AO39" s="25">
        <f t="shared" si="35"/>
        <v>0.10062333036509349</v>
      </c>
      <c r="AQ39" s="2">
        <f t="shared" si="36"/>
        <v>457</v>
      </c>
      <c r="AR39" s="2">
        <f t="shared" si="37"/>
        <v>935.83000000000004</v>
      </c>
      <c r="AS39" t="b">
        <f>AF39='[3]Материалы в ДС'!A39</f>
        <v>1</v>
      </c>
      <c r="AT39" s="95">
        <f>AI39-'[3]Материалы в ДС'!D39</f>
        <v>0</v>
      </c>
    </row>
    <row r="40" ht="15" customHeight="1">
      <c r="A40" s="74" t="s">
        <v>570</v>
      </c>
      <c r="B40" s="74"/>
      <c r="C40" s="74"/>
      <c r="D40" s="75" t="s">
        <v>544</v>
      </c>
      <c r="E40" s="76" t="s">
        <v>14</v>
      </c>
      <c r="F40" s="77">
        <v>562.5</v>
      </c>
      <c r="G40" s="78">
        <f t="shared" si="19"/>
        <v>675</v>
      </c>
      <c r="H40" s="78">
        <f t="shared" si="20"/>
        <v>625.83000000000004</v>
      </c>
      <c r="I40" s="78">
        <v>751</v>
      </c>
      <c r="J40" s="25">
        <f t="shared" si="21"/>
        <v>0.11259259259259258</v>
      </c>
      <c r="K40" s="79" t="s">
        <v>570</v>
      </c>
      <c r="L40" s="75" t="s">
        <v>544</v>
      </c>
      <c r="M40" s="76" t="s">
        <v>14</v>
      </c>
      <c r="N40" s="80">
        <v>713</v>
      </c>
      <c r="O40" s="80">
        <f t="shared" si="22"/>
        <v>713</v>
      </c>
      <c r="P40" s="81">
        <f t="shared" si="23"/>
        <v>-38</v>
      </c>
      <c r="Q40" s="82" t="s">
        <v>570</v>
      </c>
      <c r="R40" s="83" t="s">
        <v>544</v>
      </c>
      <c r="S40" s="84" t="s">
        <v>14</v>
      </c>
      <c r="T40" s="85">
        <v>534.20000000000005</v>
      </c>
      <c r="U40" s="86" t="b">
        <f t="shared" si="24"/>
        <v>1</v>
      </c>
      <c r="V40" s="87">
        <f t="shared" si="25"/>
        <v>-28.299999999999955</v>
      </c>
      <c r="W40" s="74" t="s">
        <v>570</v>
      </c>
      <c r="X40" s="75" t="s">
        <v>544</v>
      </c>
      <c r="Y40" s="88" t="s">
        <v>14</v>
      </c>
      <c r="Z40" s="89">
        <v>751</v>
      </c>
      <c r="AA40" s="90" t="b">
        <f t="shared" si="26"/>
        <v>1</v>
      </c>
      <c r="AB40" s="81">
        <f t="shared" si="27"/>
        <v>0</v>
      </c>
      <c r="AC40" s="91">
        <f t="shared" si="28"/>
        <v>-28.299999999999955</v>
      </c>
      <c r="AD40" s="2">
        <f t="shared" si="29"/>
        <v>0</v>
      </c>
      <c r="AF40" s="79" t="s">
        <v>570</v>
      </c>
      <c r="AG40" s="75" t="s">
        <v>544</v>
      </c>
      <c r="AH40" s="76" t="s">
        <v>14</v>
      </c>
      <c r="AI40" s="92">
        <v>890.83000000000004</v>
      </c>
      <c r="AJ40" s="92">
        <f t="shared" si="30"/>
        <v>1069</v>
      </c>
      <c r="AK40" s="72" t="b">
        <f t="shared" si="31"/>
        <v>1</v>
      </c>
      <c r="AL40" s="93">
        <f t="shared" si="32"/>
        <v>394</v>
      </c>
      <c r="AM40" s="105">
        <f t="shared" si="38"/>
        <v>990.83333333333337</v>
      </c>
      <c r="AN40" s="93">
        <f t="shared" si="34"/>
        <v>1189</v>
      </c>
      <c r="AO40" s="25">
        <f t="shared" si="35"/>
        <v>0.11225444340505145</v>
      </c>
      <c r="AQ40" s="2">
        <f t="shared" si="36"/>
        <v>438</v>
      </c>
      <c r="AR40" s="2">
        <f t="shared" si="37"/>
        <v>890.83000000000004</v>
      </c>
      <c r="AS40" t="b">
        <f>AF40='[3]Материалы в ДС'!A40</f>
        <v>1</v>
      </c>
      <c r="AT40" s="95">
        <f>AI40-'[3]Материалы в ДС'!D40</f>
        <v>0</v>
      </c>
    </row>
    <row r="41" ht="15" customHeight="1">
      <c r="A41" s="74" t="s">
        <v>571</v>
      </c>
      <c r="B41" s="74"/>
      <c r="C41" s="74"/>
      <c r="D41" s="75" t="s">
        <v>544</v>
      </c>
      <c r="E41" s="76" t="s">
        <v>14</v>
      </c>
      <c r="F41" s="77">
        <v>770</v>
      </c>
      <c r="G41" s="78">
        <f t="shared" si="19"/>
        <v>924</v>
      </c>
      <c r="H41" s="78">
        <f t="shared" si="20"/>
        <v>856.67000000000007</v>
      </c>
      <c r="I41" s="78">
        <v>1028</v>
      </c>
      <c r="J41" s="25">
        <f t="shared" si="21"/>
        <v>0.11255411255411252</v>
      </c>
      <c r="K41" s="79" t="s">
        <v>571</v>
      </c>
      <c r="L41" s="75" t="s">
        <v>544</v>
      </c>
      <c r="M41" s="76" t="s">
        <v>14</v>
      </c>
      <c r="N41" s="80">
        <v>977</v>
      </c>
      <c r="O41" s="80">
        <f t="shared" si="22"/>
        <v>977</v>
      </c>
      <c r="P41" s="81">
        <f t="shared" si="23"/>
        <v>-51</v>
      </c>
      <c r="Q41" s="82" t="s">
        <v>571</v>
      </c>
      <c r="R41" s="83" t="s">
        <v>544</v>
      </c>
      <c r="S41" s="84" t="s">
        <v>14</v>
      </c>
      <c r="T41" s="85">
        <v>731.87</v>
      </c>
      <c r="U41" s="86" t="b">
        <f t="shared" si="24"/>
        <v>1</v>
      </c>
      <c r="V41" s="87">
        <f t="shared" si="25"/>
        <v>-38.129999999999995</v>
      </c>
      <c r="W41" s="74" t="s">
        <v>571</v>
      </c>
      <c r="X41" s="75" t="s">
        <v>544</v>
      </c>
      <c r="Y41" s="88" t="s">
        <v>14</v>
      </c>
      <c r="Z41" s="89">
        <v>1028</v>
      </c>
      <c r="AA41" s="90" t="b">
        <f t="shared" si="26"/>
        <v>1</v>
      </c>
      <c r="AB41" s="81">
        <f t="shared" si="27"/>
        <v>0</v>
      </c>
      <c r="AC41" s="91">
        <f t="shared" si="28"/>
        <v>-38.129999999999995</v>
      </c>
      <c r="AD41" s="2">
        <f t="shared" si="29"/>
        <v>0</v>
      </c>
      <c r="AF41" s="79" t="s">
        <v>571</v>
      </c>
      <c r="AG41" s="75" t="s">
        <v>544</v>
      </c>
      <c r="AH41" s="76" t="s">
        <v>14</v>
      </c>
      <c r="AI41" s="92">
        <v>1220.8299999999999</v>
      </c>
      <c r="AJ41" s="92">
        <f t="shared" si="30"/>
        <v>1465</v>
      </c>
      <c r="AK41" s="72" t="b">
        <f t="shared" si="31"/>
        <v>1</v>
      </c>
      <c r="AL41" s="93">
        <f t="shared" si="32"/>
        <v>541</v>
      </c>
      <c r="AM41" s="105">
        <f t="shared" si="38"/>
        <v>1358.3333333333335</v>
      </c>
      <c r="AN41" s="93">
        <f t="shared" si="34"/>
        <v>1630</v>
      </c>
      <c r="AO41" s="25">
        <f t="shared" si="35"/>
        <v>0.11262798634812286</v>
      </c>
      <c r="AQ41" s="2">
        <f t="shared" si="36"/>
        <v>602</v>
      </c>
      <c r="AR41" s="2">
        <f t="shared" si="37"/>
        <v>1220.8299999999999</v>
      </c>
      <c r="AS41" t="b">
        <f>AF41='[3]Материалы в ДС'!A41</f>
        <v>1</v>
      </c>
      <c r="AT41" s="95">
        <f>AI41-'[3]Материалы в ДС'!D41</f>
        <v>0</v>
      </c>
    </row>
    <row r="42" ht="15" customHeight="1">
      <c r="A42" s="74" t="s">
        <v>572</v>
      </c>
      <c r="B42" s="74"/>
      <c r="C42" s="74"/>
      <c r="D42" s="75" t="s">
        <v>544</v>
      </c>
      <c r="E42" s="76" t="s">
        <v>14</v>
      </c>
      <c r="F42" s="77">
        <v>770</v>
      </c>
      <c r="G42" s="78">
        <f t="shared" si="19"/>
        <v>924</v>
      </c>
      <c r="H42" s="78">
        <f t="shared" si="20"/>
        <v>856.67000000000007</v>
      </c>
      <c r="I42" s="78">
        <v>1028</v>
      </c>
      <c r="J42" s="25">
        <f t="shared" si="21"/>
        <v>0.11255411255411252</v>
      </c>
      <c r="K42" s="79" t="s">
        <v>572</v>
      </c>
      <c r="L42" s="75" t="s">
        <v>544</v>
      </c>
      <c r="M42" s="76" t="s">
        <v>14</v>
      </c>
      <c r="N42" s="80">
        <v>977</v>
      </c>
      <c r="O42" s="80">
        <f t="shared" si="22"/>
        <v>977</v>
      </c>
      <c r="P42" s="81">
        <f t="shared" si="23"/>
        <v>-51</v>
      </c>
      <c r="Q42" s="82" t="s">
        <v>572</v>
      </c>
      <c r="R42" s="83" t="s">
        <v>544</v>
      </c>
      <c r="S42" s="84" t="s">
        <v>14</v>
      </c>
      <c r="T42" s="85">
        <v>731.87</v>
      </c>
      <c r="U42" s="86" t="b">
        <f t="shared" si="24"/>
        <v>1</v>
      </c>
      <c r="V42" s="87">
        <f t="shared" si="25"/>
        <v>-38.129999999999995</v>
      </c>
      <c r="W42" s="74" t="s">
        <v>572</v>
      </c>
      <c r="X42" s="75" t="s">
        <v>544</v>
      </c>
      <c r="Y42" s="88" t="s">
        <v>14</v>
      </c>
      <c r="Z42" s="89">
        <v>1028</v>
      </c>
      <c r="AA42" s="90" t="b">
        <f t="shared" si="26"/>
        <v>1</v>
      </c>
      <c r="AB42" s="81">
        <f t="shared" si="27"/>
        <v>0</v>
      </c>
      <c r="AC42" s="91">
        <f t="shared" si="28"/>
        <v>-38.129999999999995</v>
      </c>
      <c r="AD42" s="2">
        <f t="shared" si="29"/>
        <v>0</v>
      </c>
      <c r="AF42" s="79" t="s">
        <v>572</v>
      </c>
      <c r="AG42" s="75" t="s">
        <v>544</v>
      </c>
      <c r="AH42" s="76" t="s">
        <v>14</v>
      </c>
      <c r="AI42" s="92">
        <v>1220.8299999999999</v>
      </c>
      <c r="AJ42" s="92">
        <f t="shared" si="30"/>
        <v>1465</v>
      </c>
      <c r="AK42" s="72" t="b">
        <f t="shared" si="31"/>
        <v>1</v>
      </c>
      <c r="AL42" s="93">
        <f t="shared" si="32"/>
        <v>541</v>
      </c>
      <c r="AM42" s="105">
        <f t="shared" si="38"/>
        <v>1358.3333333333335</v>
      </c>
      <c r="AN42" s="93">
        <f t="shared" si="34"/>
        <v>1630</v>
      </c>
      <c r="AO42" s="25">
        <f t="shared" si="35"/>
        <v>0.11262798634812286</v>
      </c>
      <c r="AQ42" s="2">
        <f t="shared" si="36"/>
        <v>602</v>
      </c>
      <c r="AR42" s="2">
        <f t="shared" si="37"/>
        <v>1220.8299999999999</v>
      </c>
      <c r="AS42" t="b">
        <f>AF42='[3]Материалы в ДС'!A42</f>
        <v>1</v>
      </c>
      <c r="AT42" s="95">
        <f>AI42-'[3]Материалы в ДС'!D42</f>
        <v>0</v>
      </c>
    </row>
    <row r="43" ht="15" customHeight="1">
      <c r="A43" s="74" t="s">
        <v>573</v>
      </c>
      <c r="B43" s="74"/>
      <c r="C43" s="74"/>
      <c r="D43" s="75" t="s">
        <v>544</v>
      </c>
      <c r="E43" s="76" t="s">
        <v>14</v>
      </c>
      <c r="F43" s="77">
        <v>2390</v>
      </c>
      <c r="G43" s="78">
        <f t="shared" si="19"/>
        <v>2868</v>
      </c>
      <c r="H43" s="78">
        <f t="shared" si="20"/>
        <v>2659.1700000000001</v>
      </c>
      <c r="I43" s="78">
        <v>3191</v>
      </c>
      <c r="J43" s="25">
        <f t="shared" si="21"/>
        <v>0.11262203626220368</v>
      </c>
      <c r="K43" s="79" t="s">
        <v>573</v>
      </c>
      <c r="L43" s="75" t="s">
        <v>544</v>
      </c>
      <c r="M43" s="76" t="s">
        <v>14</v>
      </c>
      <c r="N43" s="80">
        <v>3031</v>
      </c>
      <c r="O43" s="80">
        <f t="shared" si="22"/>
        <v>3031</v>
      </c>
      <c r="P43" s="81">
        <f t="shared" si="23"/>
        <v>-160</v>
      </c>
      <c r="Q43" s="82" t="s">
        <v>573</v>
      </c>
      <c r="R43" s="83" t="s">
        <v>544</v>
      </c>
      <c r="S43" s="84" t="s">
        <v>14</v>
      </c>
      <c r="T43" s="106">
        <v>2270.3400000000001</v>
      </c>
      <c r="U43" s="86" t="b">
        <f t="shared" si="24"/>
        <v>1</v>
      </c>
      <c r="V43" s="87">
        <f t="shared" si="25"/>
        <v>-119.65999999999985</v>
      </c>
      <c r="W43" s="74" t="s">
        <v>573</v>
      </c>
      <c r="X43" s="75" t="s">
        <v>544</v>
      </c>
      <c r="Y43" s="88" t="s">
        <v>14</v>
      </c>
      <c r="Z43" s="89">
        <v>3191</v>
      </c>
      <c r="AA43" s="90" t="b">
        <f t="shared" si="26"/>
        <v>1</v>
      </c>
      <c r="AB43" s="81">
        <f t="shared" si="27"/>
        <v>0</v>
      </c>
      <c r="AC43" s="91">
        <f t="shared" si="28"/>
        <v>-119.65999999999985</v>
      </c>
      <c r="AD43" s="2">
        <f t="shared" si="29"/>
        <v>0</v>
      </c>
      <c r="AF43" s="79" t="s">
        <v>573</v>
      </c>
      <c r="AG43" s="75" t="s">
        <v>544</v>
      </c>
      <c r="AH43" s="76" t="s">
        <v>14</v>
      </c>
      <c r="AI43" s="92">
        <v>3823.3299999999999</v>
      </c>
      <c r="AJ43" s="92">
        <f t="shared" si="30"/>
        <v>4588</v>
      </c>
      <c r="AK43" s="72" t="b">
        <f t="shared" si="31"/>
        <v>1</v>
      </c>
      <c r="AL43" s="93">
        <f t="shared" si="32"/>
        <v>1720</v>
      </c>
      <c r="AM43" s="105">
        <f t="shared" si="38"/>
        <v>4254.166666666667</v>
      </c>
      <c r="AN43" s="93">
        <f t="shared" si="34"/>
        <v>5105</v>
      </c>
      <c r="AO43" s="25">
        <f t="shared" si="35"/>
        <v>0.11268526591107236</v>
      </c>
      <c r="AQ43" s="2">
        <f t="shared" si="36"/>
        <v>1914</v>
      </c>
      <c r="AR43" s="2">
        <f t="shared" si="37"/>
        <v>3823.3299999999999</v>
      </c>
      <c r="AS43" t="b">
        <f>AF43='[3]Материалы в ДС'!A43</f>
        <v>1</v>
      </c>
      <c r="AT43" s="95">
        <f>AI43-'[3]Материалы в ДС'!D43</f>
        <v>0</v>
      </c>
    </row>
    <row r="44" ht="15" customHeight="1">
      <c r="A44" s="74" t="s">
        <v>574</v>
      </c>
      <c r="B44" s="74"/>
      <c r="C44" s="74"/>
      <c r="D44" s="75" t="s">
        <v>544</v>
      </c>
      <c r="E44" s="76" t="s">
        <v>14</v>
      </c>
      <c r="F44" s="77">
        <v>2390</v>
      </c>
      <c r="G44" s="78">
        <f t="shared" si="19"/>
        <v>2868</v>
      </c>
      <c r="H44" s="78">
        <f t="shared" si="20"/>
        <v>2659.1700000000001</v>
      </c>
      <c r="I44" s="78">
        <v>3191</v>
      </c>
      <c r="J44" s="25">
        <f t="shared" si="21"/>
        <v>0.11262203626220368</v>
      </c>
      <c r="K44" s="79" t="s">
        <v>574</v>
      </c>
      <c r="L44" s="75" t="s">
        <v>544</v>
      </c>
      <c r="M44" s="76" t="s">
        <v>14</v>
      </c>
      <c r="N44" s="80">
        <v>3031</v>
      </c>
      <c r="O44" s="80">
        <f t="shared" si="22"/>
        <v>3031</v>
      </c>
      <c r="P44" s="81">
        <f t="shared" si="23"/>
        <v>-160</v>
      </c>
      <c r="Q44" s="82" t="s">
        <v>574</v>
      </c>
      <c r="R44" s="83" t="s">
        <v>544</v>
      </c>
      <c r="S44" s="84" t="s">
        <v>14</v>
      </c>
      <c r="T44" s="106">
        <v>2270.3400000000001</v>
      </c>
      <c r="U44" s="86" t="b">
        <f t="shared" si="24"/>
        <v>1</v>
      </c>
      <c r="V44" s="87">
        <f t="shared" si="25"/>
        <v>-119.65999999999985</v>
      </c>
      <c r="W44" s="74" t="s">
        <v>574</v>
      </c>
      <c r="X44" s="75" t="s">
        <v>544</v>
      </c>
      <c r="Y44" s="88" t="s">
        <v>14</v>
      </c>
      <c r="Z44" s="89">
        <v>3191</v>
      </c>
      <c r="AA44" s="90" t="b">
        <f t="shared" si="26"/>
        <v>1</v>
      </c>
      <c r="AB44" s="81">
        <f t="shared" si="27"/>
        <v>0</v>
      </c>
      <c r="AC44" s="91">
        <f t="shared" si="28"/>
        <v>-119.65999999999985</v>
      </c>
      <c r="AD44" s="2">
        <f t="shared" si="29"/>
        <v>0</v>
      </c>
      <c r="AF44" s="79" t="s">
        <v>574</v>
      </c>
      <c r="AG44" s="75" t="s">
        <v>544</v>
      </c>
      <c r="AH44" s="76" t="s">
        <v>14</v>
      </c>
      <c r="AI44" s="92">
        <v>3823.3299999999999</v>
      </c>
      <c r="AJ44" s="92">
        <f t="shared" si="30"/>
        <v>4588</v>
      </c>
      <c r="AK44" s="72" t="b">
        <f t="shared" si="31"/>
        <v>1</v>
      </c>
      <c r="AL44" s="93">
        <f t="shared" si="32"/>
        <v>1720</v>
      </c>
      <c r="AM44" s="105">
        <f t="shared" si="38"/>
        <v>4254.166666666667</v>
      </c>
      <c r="AN44" s="93">
        <f t="shared" si="34"/>
        <v>5105</v>
      </c>
      <c r="AO44" s="25">
        <f t="shared" si="35"/>
        <v>0.11268526591107236</v>
      </c>
      <c r="AQ44" s="2">
        <f t="shared" si="36"/>
        <v>1914</v>
      </c>
      <c r="AR44" s="2">
        <f t="shared" si="37"/>
        <v>3823.3299999999999</v>
      </c>
      <c r="AS44" t="b">
        <f>AF44='[3]Материалы в ДС'!A44</f>
        <v>1</v>
      </c>
      <c r="AT44" s="95">
        <f>AI44-'[3]Материалы в ДС'!D44</f>
        <v>0</v>
      </c>
    </row>
    <row r="45" ht="15" customHeight="1">
      <c r="A45" s="74" t="s">
        <v>38</v>
      </c>
      <c r="B45" s="74"/>
      <c r="C45" s="74"/>
      <c r="D45" s="75" t="s">
        <v>22</v>
      </c>
      <c r="E45" s="76" t="s">
        <v>14</v>
      </c>
      <c r="F45" s="77">
        <v>290.82999999999998</v>
      </c>
      <c r="G45" s="78">
        <f t="shared" si="19"/>
        <v>349</v>
      </c>
      <c r="H45" s="78">
        <f t="shared" si="20"/>
        <v>329.17000000000002</v>
      </c>
      <c r="I45" s="78">
        <v>395</v>
      </c>
      <c r="J45" s="25">
        <f t="shared" si="21"/>
        <v>0.13180515759312317</v>
      </c>
      <c r="K45" s="79" t="s">
        <v>38</v>
      </c>
      <c r="L45" s="75" t="s">
        <v>22</v>
      </c>
      <c r="M45" s="76" t="s">
        <v>14</v>
      </c>
      <c r="N45" s="80">
        <v>375</v>
      </c>
      <c r="O45" s="80">
        <f t="shared" si="22"/>
        <v>375</v>
      </c>
      <c r="P45" s="81">
        <f t="shared" si="23"/>
        <v>-20</v>
      </c>
      <c r="Q45" s="82" t="s">
        <v>38</v>
      </c>
      <c r="R45" s="83" t="s">
        <v>22</v>
      </c>
      <c r="S45" s="84" t="s">
        <v>14</v>
      </c>
      <c r="T45" s="85">
        <v>276.12</v>
      </c>
      <c r="U45" s="86" t="b">
        <f t="shared" si="24"/>
        <v>1</v>
      </c>
      <c r="V45" s="87">
        <f t="shared" si="25"/>
        <v>-14.70999999999998</v>
      </c>
      <c r="W45" s="74" t="s">
        <v>575</v>
      </c>
      <c r="X45" s="75" t="s">
        <v>22</v>
      </c>
      <c r="Y45" s="88" t="s">
        <v>14</v>
      </c>
      <c r="Z45" s="89">
        <v>395</v>
      </c>
      <c r="AA45" s="90" t="b">
        <f t="shared" si="26"/>
        <v>0</v>
      </c>
      <c r="AB45" s="81">
        <f t="shared" si="27"/>
        <v>0</v>
      </c>
      <c r="AC45" s="91">
        <f t="shared" si="28"/>
        <v>-14.70999999999998</v>
      </c>
      <c r="AD45" s="2">
        <f t="shared" si="29"/>
        <v>-0.0040000000000190994</v>
      </c>
      <c r="AF45" s="79" t="s">
        <v>38</v>
      </c>
      <c r="AG45" s="75" t="s">
        <v>22</v>
      </c>
      <c r="AH45" s="76" t="s">
        <v>14</v>
      </c>
      <c r="AI45" s="92">
        <v>424.17000000000002</v>
      </c>
      <c r="AJ45" s="92">
        <f t="shared" si="30"/>
        <v>509</v>
      </c>
      <c r="AK45" s="72" t="b">
        <f t="shared" si="31"/>
        <v>1</v>
      </c>
      <c r="AL45" s="93">
        <f t="shared" si="32"/>
        <v>160</v>
      </c>
      <c r="AM45" s="105">
        <f t="shared" si="38"/>
        <v>480</v>
      </c>
      <c r="AN45" s="93">
        <f t="shared" si="34"/>
        <v>576</v>
      </c>
      <c r="AO45" s="25">
        <f t="shared" si="35"/>
        <v>0.13163064833005894</v>
      </c>
      <c r="AQ45" s="2">
        <f t="shared" si="36"/>
        <v>181</v>
      </c>
      <c r="AR45" s="2">
        <f t="shared" si="37"/>
        <v>424.17000000000002</v>
      </c>
      <c r="AS45" t="b">
        <f>AF45='[3]Материалы в ДС'!A45</f>
        <v>1</v>
      </c>
      <c r="AT45" s="95">
        <f>AI45-'[3]Материалы в ДС'!D45</f>
        <v>0</v>
      </c>
    </row>
    <row r="46" ht="15" customHeight="1">
      <c r="A46" s="74" t="s">
        <v>39</v>
      </c>
      <c r="B46" s="74"/>
      <c r="C46" s="74"/>
      <c r="D46" s="75" t="s">
        <v>22</v>
      </c>
      <c r="E46" s="76" t="s">
        <v>14</v>
      </c>
      <c r="F46" s="77">
        <v>309.17000000000002</v>
      </c>
      <c r="G46" s="78">
        <f t="shared" si="19"/>
        <v>371</v>
      </c>
      <c r="H46" s="78">
        <f t="shared" si="20"/>
        <v>350</v>
      </c>
      <c r="I46" s="78">
        <v>420</v>
      </c>
      <c r="J46" s="25">
        <f t="shared" si="21"/>
        <v>0.13207547169811318</v>
      </c>
      <c r="K46" s="79" t="s">
        <v>39</v>
      </c>
      <c r="L46" s="75" t="s">
        <v>22</v>
      </c>
      <c r="M46" s="76" t="s">
        <v>14</v>
      </c>
      <c r="N46" s="80">
        <v>399</v>
      </c>
      <c r="O46" s="80">
        <f t="shared" si="22"/>
        <v>399</v>
      </c>
      <c r="P46" s="81">
        <f t="shared" si="23"/>
        <v>-21</v>
      </c>
      <c r="Q46" s="82" t="s">
        <v>39</v>
      </c>
      <c r="R46" s="83" t="s">
        <v>22</v>
      </c>
      <c r="S46" s="84" t="s">
        <v>14</v>
      </c>
      <c r="T46" s="85">
        <v>293.50999999999999</v>
      </c>
      <c r="U46" s="86" t="b">
        <f t="shared" si="24"/>
        <v>1</v>
      </c>
      <c r="V46" s="87">
        <f t="shared" si="25"/>
        <v>-15.660000000000025</v>
      </c>
      <c r="W46" s="74" t="s">
        <v>576</v>
      </c>
      <c r="X46" s="75" t="s">
        <v>22</v>
      </c>
      <c r="Y46" s="88" t="s">
        <v>14</v>
      </c>
      <c r="Z46" s="89">
        <v>420</v>
      </c>
      <c r="AA46" s="90" t="b">
        <f t="shared" si="26"/>
        <v>0</v>
      </c>
      <c r="AB46" s="81">
        <f t="shared" si="27"/>
        <v>0</v>
      </c>
      <c r="AC46" s="91">
        <f t="shared" si="28"/>
        <v>-15.660000000000025</v>
      </c>
      <c r="AD46" s="2">
        <f t="shared" si="29"/>
        <v>0.0040000000000190994</v>
      </c>
      <c r="AF46" s="79" t="s">
        <v>39</v>
      </c>
      <c r="AG46" s="75" t="s">
        <v>22</v>
      </c>
      <c r="AH46" s="76" t="s">
        <v>14</v>
      </c>
      <c r="AI46" s="92">
        <v>436.67000000000002</v>
      </c>
      <c r="AJ46" s="92">
        <f t="shared" si="30"/>
        <v>524</v>
      </c>
      <c r="AK46" s="72" t="b">
        <f t="shared" si="31"/>
        <v>1</v>
      </c>
      <c r="AL46" s="93">
        <f t="shared" si="32"/>
        <v>153</v>
      </c>
      <c r="AM46" s="105">
        <f t="shared" si="38"/>
        <v>494.16666666666669</v>
      </c>
      <c r="AN46" s="93">
        <f t="shared" si="34"/>
        <v>593</v>
      </c>
      <c r="AO46" s="25">
        <f t="shared" si="35"/>
        <v>0.1316793893129771</v>
      </c>
      <c r="AQ46" s="2">
        <f t="shared" si="36"/>
        <v>173</v>
      </c>
      <c r="AR46" s="2">
        <f t="shared" si="37"/>
        <v>436.67000000000002</v>
      </c>
      <c r="AS46" t="b">
        <f>AF46='[3]Материалы в ДС'!A46</f>
        <v>1</v>
      </c>
      <c r="AT46" s="95">
        <f>AI46-'[3]Материалы в ДС'!D46</f>
        <v>0</v>
      </c>
    </row>
    <row r="47" ht="15" customHeight="1">
      <c r="A47" s="74" t="s">
        <v>40</v>
      </c>
      <c r="B47" s="74"/>
      <c r="C47" s="74"/>
      <c r="D47" s="75" t="s">
        <v>22</v>
      </c>
      <c r="E47" s="76" t="s">
        <v>14</v>
      </c>
      <c r="F47" s="77">
        <v>286.67000000000002</v>
      </c>
      <c r="G47" s="78">
        <f t="shared" si="19"/>
        <v>344</v>
      </c>
      <c r="H47" s="78">
        <f t="shared" si="20"/>
        <v>324.17000000000002</v>
      </c>
      <c r="I47" s="78">
        <v>389</v>
      </c>
      <c r="J47" s="25">
        <f t="shared" si="21"/>
        <v>0.1308139534883721</v>
      </c>
      <c r="K47" s="79" t="s">
        <v>40</v>
      </c>
      <c r="L47" s="75" t="s">
        <v>22</v>
      </c>
      <c r="M47" s="76" t="s">
        <v>14</v>
      </c>
      <c r="N47" s="80">
        <v>370</v>
      </c>
      <c r="O47" s="80">
        <f t="shared" si="22"/>
        <v>370</v>
      </c>
      <c r="P47" s="81">
        <f t="shared" si="23"/>
        <v>-19</v>
      </c>
      <c r="Q47" s="82" t="s">
        <v>40</v>
      </c>
      <c r="R47" s="83" t="s">
        <v>22</v>
      </c>
      <c r="S47" s="84" t="s">
        <v>14</v>
      </c>
      <c r="T47" s="85">
        <v>272.33999999999997</v>
      </c>
      <c r="U47" s="86" t="b">
        <f t="shared" si="24"/>
        <v>1</v>
      </c>
      <c r="V47" s="87">
        <f t="shared" si="25"/>
        <v>-14.330000000000041</v>
      </c>
      <c r="W47" s="74" t="s">
        <v>577</v>
      </c>
      <c r="X47" s="75" t="s">
        <v>22</v>
      </c>
      <c r="Y47" s="88" t="s">
        <v>14</v>
      </c>
      <c r="Z47" s="89">
        <v>389</v>
      </c>
      <c r="AA47" s="90" t="b">
        <f t="shared" si="26"/>
        <v>0</v>
      </c>
      <c r="AB47" s="81">
        <f t="shared" si="27"/>
        <v>0</v>
      </c>
      <c r="AC47" s="91">
        <f t="shared" si="28"/>
        <v>-14.330000000000041</v>
      </c>
      <c r="AD47" s="2">
        <f t="shared" si="29"/>
        <v>0.0040000000000190994</v>
      </c>
      <c r="AF47" s="79" t="s">
        <v>40</v>
      </c>
      <c r="AG47" s="75" t="s">
        <v>22</v>
      </c>
      <c r="AH47" s="76" t="s">
        <v>14</v>
      </c>
      <c r="AI47" s="92">
        <v>400.82999999999998</v>
      </c>
      <c r="AJ47" s="92">
        <f t="shared" si="30"/>
        <v>481</v>
      </c>
      <c r="AK47" s="72" t="b">
        <f t="shared" si="31"/>
        <v>1</v>
      </c>
      <c r="AL47" s="93">
        <f t="shared" si="32"/>
        <v>137</v>
      </c>
      <c r="AM47" s="105">
        <f t="shared" si="38"/>
        <v>453.33333333333337</v>
      </c>
      <c r="AN47" s="93">
        <f t="shared" si="34"/>
        <v>544</v>
      </c>
      <c r="AO47" s="25">
        <f t="shared" si="35"/>
        <v>0.13097713097713098</v>
      </c>
      <c r="AQ47" s="2">
        <f t="shared" si="36"/>
        <v>155</v>
      </c>
      <c r="AR47" s="2">
        <f t="shared" si="37"/>
        <v>400.82999999999998</v>
      </c>
      <c r="AS47" t="b">
        <f>AF47='[3]Материалы в ДС'!A47</f>
        <v>1</v>
      </c>
      <c r="AT47" s="95">
        <f>AI47-'[3]Материалы в ДС'!D47</f>
        <v>0</v>
      </c>
    </row>
    <row r="48" ht="15" customHeight="1">
      <c r="A48" s="74" t="s">
        <v>41</v>
      </c>
      <c r="B48" s="74"/>
      <c r="C48" s="74"/>
      <c r="D48" s="75" t="s">
        <v>22</v>
      </c>
      <c r="E48" s="76" t="s">
        <v>14</v>
      </c>
      <c r="F48" s="77">
        <v>287.5</v>
      </c>
      <c r="G48" s="78">
        <f t="shared" si="19"/>
        <v>345</v>
      </c>
      <c r="H48" s="78">
        <f t="shared" si="20"/>
        <v>325.82999999999998</v>
      </c>
      <c r="I48" s="78">
        <v>391</v>
      </c>
      <c r="J48" s="25">
        <f t="shared" si="21"/>
        <v>0.1333333333333333</v>
      </c>
      <c r="K48" s="79" t="s">
        <v>41</v>
      </c>
      <c r="L48" s="75" t="s">
        <v>22</v>
      </c>
      <c r="M48" s="76" t="s">
        <v>14</v>
      </c>
      <c r="N48" s="80">
        <v>371</v>
      </c>
      <c r="O48" s="80">
        <f t="shared" si="22"/>
        <v>371</v>
      </c>
      <c r="P48" s="81">
        <f t="shared" si="23"/>
        <v>-20</v>
      </c>
      <c r="Q48" s="82" t="s">
        <v>41</v>
      </c>
      <c r="R48" s="83" t="s">
        <v>22</v>
      </c>
      <c r="S48" s="84" t="s">
        <v>14</v>
      </c>
      <c r="T48" s="85">
        <v>272.81999999999999</v>
      </c>
      <c r="U48" s="86" t="b">
        <f t="shared" si="24"/>
        <v>1</v>
      </c>
      <c r="V48" s="87">
        <f t="shared" si="25"/>
        <v>-14.680000000000007</v>
      </c>
      <c r="W48" s="74" t="s">
        <v>578</v>
      </c>
      <c r="X48" s="75" t="s">
        <v>22</v>
      </c>
      <c r="Y48" s="88" t="s">
        <v>14</v>
      </c>
      <c r="Z48" s="89">
        <v>391</v>
      </c>
      <c r="AA48" s="90" t="b">
        <f t="shared" si="26"/>
        <v>0</v>
      </c>
      <c r="AB48" s="81">
        <f t="shared" si="27"/>
        <v>0</v>
      </c>
      <c r="AC48" s="91">
        <f t="shared" si="28"/>
        <v>-14.680000000000007</v>
      </c>
      <c r="AD48" s="2">
        <f t="shared" si="29"/>
        <v>0</v>
      </c>
      <c r="AF48" s="79" t="s">
        <v>41</v>
      </c>
      <c r="AG48" s="75" t="s">
        <v>22</v>
      </c>
      <c r="AH48" s="76" t="s">
        <v>14</v>
      </c>
      <c r="AI48" s="92">
        <v>401.67000000000002</v>
      </c>
      <c r="AJ48" s="92">
        <f t="shared" si="30"/>
        <v>482</v>
      </c>
      <c r="AK48" s="72" t="b">
        <f t="shared" si="31"/>
        <v>1</v>
      </c>
      <c r="AL48" s="93">
        <f t="shared" si="32"/>
        <v>137</v>
      </c>
      <c r="AM48" s="105">
        <f t="shared" si="38"/>
        <v>455</v>
      </c>
      <c r="AN48" s="93">
        <f t="shared" si="34"/>
        <v>546</v>
      </c>
      <c r="AO48" s="25">
        <f t="shared" si="35"/>
        <v>0.13278008298755187</v>
      </c>
      <c r="AQ48" s="2">
        <f t="shared" si="36"/>
        <v>155</v>
      </c>
      <c r="AR48" s="2">
        <f t="shared" si="37"/>
        <v>401.67000000000002</v>
      </c>
      <c r="AS48" t="b">
        <f>AF48='[3]Материалы в ДС'!A48</f>
        <v>1</v>
      </c>
      <c r="AT48" s="95">
        <f>AI48-'[3]Материалы в ДС'!D48</f>
        <v>0</v>
      </c>
    </row>
    <row r="49" ht="15" customHeight="1">
      <c r="A49" s="74" t="s">
        <v>42</v>
      </c>
      <c r="B49" s="74"/>
      <c r="C49" s="74"/>
      <c r="D49" s="75" t="s">
        <v>22</v>
      </c>
      <c r="E49" s="76" t="s">
        <v>14</v>
      </c>
      <c r="F49" s="77">
        <v>293.32999999999998</v>
      </c>
      <c r="G49" s="78">
        <f t="shared" si="19"/>
        <v>352</v>
      </c>
      <c r="H49" s="78">
        <f t="shared" si="20"/>
        <v>331.67000000000002</v>
      </c>
      <c r="I49" s="78">
        <v>398</v>
      </c>
      <c r="J49" s="25">
        <f t="shared" si="21"/>
        <v>0.13068181818181812</v>
      </c>
      <c r="K49" s="79" t="s">
        <v>42</v>
      </c>
      <c r="L49" s="75" t="s">
        <v>22</v>
      </c>
      <c r="M49" s="76" t="s">
        <v>14</v>
      </c>
      <c r="N49" s="80">
        <v>379</v>
      </c>
      <c r="O49" s="80">
        <f t="shared" si="22"/>
        <v>379</v>
      </c>
      <c r="P49" s="81">
        <f t="shared" si="23"/>
        <v>-19</v>
      </c>
      <c r="Q49" s="82" t="s">
        <v>42</v>
      </c>
      <c r="R49" s="83" t="s">
        <v>22</v>
      </c>
      <c r="S49" s="84" t="s">
        <v>14</v>
      </c>
      <c r="T49" s="85">
        <v>279.05000000000001</v>
      </c>
      <c r="U49" s="86" t="b">
        <f t="shared" si="24"/>
        <v>1</v>
      </c>
      <c r="V49" s="87">
        <f t="shared" si="25"/>
        <v>-14.279999999999973</v>
      </c>
      <c r="W49" s="74" t="s">
        <v>579</v>
      </c>
      <c r="X49" s="75" t="s">
        <v>22</v>
      </c>
      <c r="Y49" s="88" t="s">
        <v>14</v>
      </c>
      <c r="Z49" s="89">
        <v>398</v>
      </c>
      <c r="AA49" s="90" t="b">
        <f t="shared" si="26"/>
        <v>0</v>
      </c>
      <c r="AB49" s="81">
        <f t="shared" si="27"/>
        <v>0</v>
      </c>
      <c r="AC49" s="91">
        <f t="shared" si="28"/>
        <v>-14.279999999999973</v>
      </c>
      <c r="AD49" s="2">
        <f t="shared" si="29"/>
        <v>-0.0040000000000190994</v>
      </c>
      <c r="AF49" s="79" t="s">
        <v>42</v>
      </c>
      <c r="AG49" s="75" t="s">
        <v>22</v>
      </c>
      <c r="AH49" s="76" t="s">
        <v>14</v>
      </c>
      <c r="AI49" s="92">
        <v>410.82999999999998</v>
      </c>
      <c r="AJ49" s="92">
        <f t="shared" si="30"/>
        <v>493</v>
      </c>
      <c r="AK49" s="72" t="b">
        <f t="shared" si="31"/>
        <v>1</v>
      </c>
      <c r="AL49" s="93">
        <f t="shared" si="32"/>
        <v>141</v>
      </c>
      <c r="AM49" s="105">
        <f t="shared" si="38"/>
        <v>464.16666666666669</v>
      </c>
      <c r="AN49" s="93">
        <f t="shared" si="34"/>
        <v>557</v>
      </c>
      <c r="AO49" s="25">
        <f t="shared" si="35"/>
        <v>0.12981744421906694</v>
      </c>
      <c r="AQ49" s="2">
        <f t="shared" si="36"/>
        <v>159</v>
      </c>
      <c r="AR49" s="2">
        <f t="shared" si="37"/>
        <v>410.82999999999998</v>
      </c>
      <c r="AS49" t="b">
        <f>AF49='[3]Материалы в ДС'!A49</f>
        <v>1</v>
      </c>
      <c r="AT49" s="95">
        <f>AI49-'[3]Материалы в ДС'!D49</f>
        <v>0</v>
      </c>
    </row>
    <row r="50" ht="15" customHeight="1">
      <c r="A50" s="74" t="s">
        <v>43</v>
      </c>
      <c r="B50" s="74"/>
      <c r="C50" s="74"/>
      <c r="D50" s="75" t="s">
        <v>22</v>
      </c>
      <c r="E50" s="76" t="s">
        <v>14</v>
      </c>
      <c r="F50" s="77">
        <v>345</v>
      </c>
      <c r="G50" s="78">
        <f t="shared" si="19"/>
        <v>414</v>
      </c>
      <c r="H50" s="78">
        <f t="shared" si="20"/>
        <v>390.82999999999998</v>
      </c>
      <c r="I50" s="78">
        <v>469</v>
      </c>
      <c r="J50" s="25">
        <f t="shared" si="21"/>
        <v>0.13285024154589364</v>
      </c>
      <c r="K50" s="79" t="s">
        <v>43</v>
      </c>
      <c r="L50" s="75" t="s">
        <v>22</v>
      </c>
      <c r="M50" s="76" t="s">
        <v>14</v>
      </c>
      <c r="N50" s="80">
        <v>446</v>
      </c>
      <c r="O50" s="80">
        <f t="shared" si="22"/>
        <v>446</v>
      </c>
      <c r="P50" s="81">
        <f t="shared" si="23"/>
        <v>-23</v>
      </c>
      <c r="Q50" s="82" t="s">
        <v>43</v>
      </c>
      <c r="R50" s="83" t="s">
        <v>22</v>
      </c>
      <c r="S50" s="84" t="s">
        <v>14</v>
      </c>
      <c r="T50" s="85">
        <v>327.99000000000001</v>
      </c>
      <c r="U50" s="86" t="b">
        <f t="shared" si="24"/>
        <v>1</v>
      </c>
      <c r="V50" s="87">
        <f t="shared" si="25"/>
        <v>-17.009999999999991</v>
      </c>
      <c r="W50" s="74" t="s">
        <v>580</v>
      </c>
      <c r="X50" s="75" t="s">
        <v>22</v>
      </c>
      <c r="Y50" s="88" t="s">
        <v>14</v>
      </c>
      <c r="Z50" s="89">
        <v>469</v>
      </c>
      <c r="AA50" s="90" t="b">
        <f t="shared" si="26"/>
        <v>0</v>
      </c>
      <c r="AB50" s="81">
        <f t="shared" si="27"/>
        <v>0</v>
      </c>
      <c r="AC50" s="91">
        <f t="shared" si="28"/>
        <v>-17.009999999999991</v>
      </c>
      <c r="AD50" s="2">
        <f t="shared" si="29"/>
        <v>0</v>
      </c>
      <c r="AF50" s="79" t="s">
        <v>43</v>
      </c>
      <c r="AG50" s="75" t="s">
        <v>22</v>
      </c>
      <c r="AH50" s="76" t="s">
        <v>14</v>
      </c>
      <c r="AI50" s="92">
        <v>487.5</v>
      </c>
      <c r="AJ50" s="92">
        <f t="shared" si="30"/>
        <v>585</v>
      </c>
      <c r="AK50" s="72" t="b">
        <f t="shared" si="31"/>
        <v>1</v>
      </c>
      <c r="AL50" s="93">
        <f t="shared" si="32"/>
        <v>171</v>
      </c>
      <c r="AM50" s="105">
        <f t="shared" si="38"/>
        <v>552.5</v>
      </c>
      <c r="AN50" s="93">
        <f t="shared" si="34"/>
        <v>663</v>
      </c>
      <c r="AO50" s="25">
        <f t="shared" si="35"/>
        <v>0.13333333333333333</v>
      </c>
      <c r="AQ50" s="2">
        <f t="shared" si="36"/>
        <v>194</v>
      </c>
      <c r="AR50" s="2">
        <f t="shared" si="37"/>
        <v>487.5</v>
      </c>
      <c r="AS50" t="b">
        <f>AF50='[3]Материалы в ДС'!A50</f>
        <v>1</v>
      </c>
      <c r="AT50" s="95">
        <f>AI50-'[3]Материалы в ДС'!D50</f>
        <v>0</v>
      </c>
    </row>
    <row r="51" ht="15" customHeight="1">
      <c r="A51" s="74" t="s">
        <v>44</v>
      </c>
      <c r="B51" s="74"/>
      <c r="C51" s="74"/>
      <c r="D51" s="75" t="s">
        <v>22</v>
      </c>
      <c r="E51" s="76" t="s">
        <v>14</v>
      </c>
      <c r="F51" s="77">
        <v>341.67000000000002</v>
      </c>
      <c r="G51" s="78">
        <f t="shared" si="19"/>
        <v>410</v>
      </c>
      <c r="H51" s="78">
        <f t="shared" si="20"/>
        <v>386.67000000000002</v>
      </c>
      <c r="I51" s="78">
        <v>464</v>
      </c>
      <c r="J51" s="25">
        <f t="shared" si="21"/>
        <v>0.13170731707317063</v>
      </c>
      <c r="K51" s="79" t="s">
        <v>44</v>
      </c>
      <c r="L51" s="75" t="s">
        <v>22</v>
      </c>
      <c r="M51" s="76" t="s">
        <v>14</v>
      </c>
      <c r="N51" s="80">
        <v>441</v>
      </c>
      <c r="O51" s="80">
        <f t="shared" si="22"/>
        <v>441</v>
      </c>
      <c r="P51" s="81">
        <f t="shared" si="23"/>
        <v>-23</v>
      </c>
      <c r="Q51" s="82" t="s">
        <v>44</v>
      </c>
      <c r="R51" s="83" t="s">
        <v>22</v>
      </c>
      <c r="S51" s="84" t="s">
        <v>14</v>
      </c>
      <c r="T51" s="85">
        <v>324.43000000000001</v>
      </c>
      <c r="U51" s="86" t="b">
        <f t="shared" si="24"/>
        <v>1</v>
      </c>
      <c r="V51" s="87">
        <f t="shared" si="25"/>
        <v>-17.240000000000009</v>
      </c>
      <c r="W51" s="74" t="s">
        <v>581</v>
      </c>
      <c r="X51" s="75" t="s">
        <v>22</v>
      </c>
      <c r="Y51" s="88" t="s">
        <v>14</v>
      </c>
      <c r="Z51" s="89">
        <v>464</v>
      </c>
      <c r="AA51" s="90" t="b">
        <f t="shared" si="26"/>
        <v>0</v>
      </c>
      <c r="AB51" s="81">
        <f t="shared" si="27"/>
        <v>0</v>
      </c>
      <c r="AC51" s="91">
        <f t="shared" si="28"/>
        <v>-17.240000000000009</v>
      </c>
      <c r="AD51" s="2">
        <f t="shared" si="29"/>
        <v>0.0040000000000190994</v>
      </c>
      <c r="AF51" s="79" t="s">
        <v>44</v>
      </c>
      <c r="AG51" s="75" t="s">
        <v>22</v>
      </c>
      <c r="AH51" s="76" t="s">
        <v>14</v>
      </c>
      <c r="AI51" s="92">
        <v>482.5</v>
      </c>
      <c r="AJ51" s="92">
        <f t="shared" si="30"/>
        <v>579</v>
      </c>
      <c r="AK51" s="72" t="b">
        <f t="shared" si="31"/>
        <v>1</v>
      </c>
      <c r="AL51" s="93">
        <f t="shared" si="32"/>
        <v>169</v>
      </c>
      <c r="AM51" s="105">
        <f t="shared" si="38"/>
        <v>545.83333333333337</v>
      </c>
      <c r="AN51" s="93">
        <f t="shared" si="34"/>
        <v>655</v>
      </c>
      <c r="AO51" s="25">
        <f t="shared" si="35"/>
        <v>0.13126079447322972</v>
      </c>
      <c r="AQ51" s="2">
        <f t="shared" si="36"/>
        <v>191</v>
      </c>
      <c r="AR51" s="2">
        <f t="shared" si="37"/>
        <v>482.5</v>
      </c>
      <c r="AS51" t="b">
        <f>AF51='[3]Материалы в ДС'!A51</f>
        <v>1</v>
      </c>
      <c r="AT51" s="95">
        <f>AI51-'[3]Материалы в ДС'!D51</f>
        <v>0</v>
      </c>
    </row>
    <row r="52" ht="15" customHeight="1">
      <c r="A52" s="69" t="s">
        <v>45</v>
      </c>
      <c r="B52" s="69"/>
      <c r="C52" s="69"/>
      <c r="D52" s="59"/>
      <c r="E52" s="96"/>
      <c r="F52" s="97"/>
      <c r="G52" s="98"/>
      <c r="H52" s="98">
        <f t="shared" si="20"/>
        <v>0</v>
      </c>
      <c r="I52" s="98"/>
      <c r="J52" s="25"/>
      <c r="K52" s="62" t="s">
        <v>45</v>
      </c>
      <c r="L52" s="63"/>
      <c r="M52" s="99"/>
      <c r="N52" s="100"/>
      <c r="O52" s="100"/>
      <c r="P52" s="81">
        <f t="shared" si="23"/>
        <v>0</v>
      </c>
      <c r="Q52" s="66" t="s">
        <v>45</v>
      </c>
      <c r="R52" s="67"/>
      <c r="S52" s="101"/>
      <c r="T52" s="102">
        <v>0</v>
      </c>
      <c r="U52" s="86" t="b">
        <f t="shared" si="24"/>
        <v>1</v>
      </c>
      <c r="V52" s="87">
        <f t="shared" si="25"/>
        <v>0</v>
      </c>
      <c r="W52" s="69" t="s">
        <v>45</v>
      </c>
      <c r="X52" s="59"/>
      <c r="Y52" s="96"/>
      <c r="Z52" s="103"/>
      <c r="AA52" s="90" t="b">
        <f t="shared" si="26"/>
        <v>1</v>
      </c>
      <c r="AB52" s="81">
        <f t="shared" si="27"/>
        <v>0</v>
      </c>
      <c r="AC52" s="91">
        <f t="shared" si="28"/>
        <v>0</v>
      </c>
      <c r="AD52" s="2">
        <f t="shared" si="29"/>
        <v>0</v>
      </c>
      <c r="AF52" s="57" t="s">
        <v>45</v>
      </c>
      <c r="AG52" s="59"/>
      <c r="AH52" s="96"/>
      <c r="AI52" s="107">
        <v>0</v>
      </c>
      <c r="AJ52" s="104"/>
      <c r="AK52" s="72" t="b">
        <f t="shared" si="31"/>
        <v>1</v>
      </c>
      <c r="AL52" s="70"/>
      <c r="AM52" s="70"/>
      <c r="AN52" s="70"/>
      <c r="AQ52" s="2"/>
      <c r="AR52" s="2">
        <f t="shared" si="37"/>
        <v>0</v>
      </c>
    </row>
    <row r="53" ht="15" customHeight="1">
      <c r="A53" s="74" t="s">
        <v>46</v>
      </c>
      <c r="B53" s="74"/>
      <c r="C53" s="74"/>
      <c r="D53" s="75" t="s">
        <v>13</v>
      </c>
      <c r="E53" s="76" t="s">
        <v>14</v>
      </c>
      <c r="F53" s="77">
        <v>475.82999999999998</v>
      </c>
      <c r="G53" s="78">
        <f t="shared" si="19"/>
        <v>571</v>
      </c>
      <c r="H53" s="78">
        <f t="shared" si="20"/>
        <v>532.5</v>
      </c>
      <c r="I53" s="78">
        <v>639</v>
      </c>
      <c r="J53" s="25">
        <f t="shared" si="21"/>
        <v>0.11908931698774072</v>
      </c>
      <c r="K53" s="79" t="s">
        <v>46</v>
      </c>
      <c r="L53" s="75" t="s">
        <v>13</v>
      </c>
      <c r="M53" s="76" t="s">
        <v>14</v>
      </c>
      <c r="N53" s="80">
        <v>589</v>
      </c>
      <c r="O53" s="80">
        <f t="shared" si="22"/>
        <v>589</v>
      </c>
      <c r="P53" s="81">
        <f t="shared" si="23"/>
        <v>-50</v>
      </c>
      <c r="Q53" s="82" t="s">
        <v>46</v>
      </c>
      <c r="R53" s="83" t="s">
        <v>13</v>
      </c>
      <c r="S53" s="84" t="s">
        <v>14</v>
      </c>
      <c r="T53" s="85">
        <v>438.82999999999998</v>
      </c>
      <c r="U53" s="86" t="b">
        <f t="shared" si="24"/>
        <v>1</v>
      </c>
      <c r="V53" s="87">
        <f t="shared" si="25"/>
        <v>-37</v>
      </c>
      <c r="W53" s="74" t="s">
        <v>582</v>
      </c>
      <c r="X53" s="75" t="s">
        <v>13</v>
      </c>
      <c r="Y53" s="88" t="s">
        <v>14</v>
      </c>
      <c r="Z53" s="89">
        <v>639</v>
      </c>
      <c r="AA53" s="90" t="b">
        <f t="shared" si="26"/>
        <v>0</v>
      </c>
      <c r="AB53" s="81">
        <f t="shared" si="27"/>
        <v>0</v>
      </c>
      <c r="AC53" s="91">
        <f t="shared" si="28"/>
        <v>-37</v>
      </c>
      <c r="AD53" s="2">
        <f t="shared" si="29"/>
        <v>-0.0040000000000190994</v>
      </c>
      <c r="AF53" s="79" t="s">
        <v>46</v>
      </c>
      <c r="AG53" s="75" t="s">
        <v>13</v>
      </c>
      <c r="AH53" s="76" t="s">
        <v>14</v>
      </c>
      <c r="AI53" s="78">
        <v>593.33000000000004</v>
      </c>
      <c r="AJ53" s="78">
        <f t="shared" si="30"/>
        <v>712</v>
      </c>
      <c r="AK53" s="72" t="b">
        <f t="shared" si="31"/>
        <v>1</v>
      </c>
      <c r="AL53" s="93">
        <f t="shared" si="32"/>
        <v>141</v>
      </c>
      <c r="AM53" s="93">
        <f t="shared" si="38"/>
        <v>664.16666666666674</v>
      </c>
      <c r="AN53" s="93">
        <f t="shared" si="34"/>
        <v>797</v>
      </c>
      <c r="AO53" s="25">
        <f t="shared" si="35"/>
        <v>0.11938202247191011</v>
      </c>
      <c r="AQ53" s="2">
        <f t="shared" si="36"/>
        <v>158</v>
      </c>
      <c r="AR53" s="2">
        <f t="shared" si="37"/>
        <v>593.33000000000004</v>
      </c>
      <c r="AS53" t="b">
        <f>AF53='[3]Материалы в ДС'!A53</f>
        <v>1</v>
      </c>
      <c r="AT53" s="95">
        <f>AI53-'[3]Материалы в ДС'!D53</f>
        <v>0</v>
      </c>
    </row>
    <row r="54" ht="15" customHeight="1">
      <c r="A54" s="74" t="s">
        <v>47</v>
      </c>
      <c r="B54" s="74"/>
      <c r="C54" s="74"/>
      <c r="D54" s="75" t="s">
        <v>13</v>
      </c>
      <c r="E54" s="76" t="s">
        <v>14</v>
      </c>
      <c r="F54" s="77">
        <v>472.5</v>
      </c>
      <c r="G54" s="78">
        <f t="shared" si="19"/>
        <v>567</v>
      </c>
      <c r="H54" s="78">
        <f t="shared" si="20"/>
        <v>528.33000000000004</v>
      </c>
      <c r="I54" s="78">
        <v>634</v>
      </c>
      <c r="J54" s="25">
        <f t="shared" si="21"/>
        <v>0.11816578483245155</v>
      </c>
      <c r="K54" s="79" t="s">
        <v>47</v>
      </c>
      <c r="L54" s="75" t="s">
        <v>13</v>
      </c>
      <c r="M54" s="76" t="s">
        <v>14</v>
      </c>
      <c r="N54" s="80">
        <v>585</v>
      </c>
      <c r="O54" s="80">
        <f t="shared" si="22"/>
        <v>585</v>
      </c>
      <c r="P54" s="81">
        <f t="shared" si="23"/>
        <v>-49</v>
      </c>
      <c r="Q54" s="82" t="s">
        <v>47</v>
      </c>
      <c r="R54" s="83" t="s">
        <v>13</v>
      </c>
      <c r="S54" s="84" t="s">
        <v>14</v>
      </c>
      <c r="T54" s="85">
        <v>435.67000000000002</v>
      </c>
      <c r="U54" s="86" t="b">
        <f t="shared" si="24"/>
        <v>1</v>
      </c>
      <c r="V54" s="87">
        <f t="shared" si="25"/>
        <v>-36.829999999999984</v>
      </c>
      <c r="W54" s="74" t="s">
        <v>583</v>
      </c>
      <c r="X54" s="75" t="s">
        <v>13</v>
      </c>
      <c r="Y54" s="88" t="s">
        <v>14</v>
      </c>
      <c r="Z54" s="89">
        <v>634</v>
      </c>
      <c r="AA54" s="90" t="b">
        <f t="shared" si="26"/>
        <v>0</v>
      </c>
      <c r="AB54" s="81">
        <f t="shared" si="27"/>
        <v>0</v>
      </c>
      <c r="AC54" s="91">
        <f t="shared" si="28"/>
        <v>-36.829999999999984</v>
      </c>
      <c r="AD54" s="2">
        <f t="shared" si="29"/>
        <v>0</v>
      </c>
      <c r="AF54" s="79" t="s">
        <v>47</v>
      </c>
      <c r="AG54" s="75" t="s">
        <v>13</v>
      </c>
      <c r="AH54" s="76" t="s">
        <v>14</v>
      </c>
      <c r="AI54" s="78">
        <v>589.16999999999996</v>
      </c>
      <c r="AJ54" s="78">
        <f t="shared" si="30"/>
        <v>707</v>
      </c>
      <c r="AK54" s="72" t="b">
        <f t="shared" si="31"/>
        <v>1</v>
      </c>
      <c r="AL54" s="93">
        <f t="shared" si="32"/>
        <v>140</v>
      </c>
      <c r="AM54" s="93">
        <f t="shared" si="38"/>
        <v>659.16666666666674</v>
      </c>
      <c r="AN54" s="93">
        <f t="shared" si="34"/>
        <v>791</v>
      </c>
      <c r="AO54" s="25">
        <f t="shared" si="35"/>
        <v>0.11881188118811881</v>
      </c>
      <c r="AQ54" s="2">
        <f t="shared" si="36"/>
        <v>157</v>
      </c>
      <c r="AR54" s="2">
        <f t="shared" si="37"/>
        <v>589.16999999999996</v>
      </c>
      <c r="AS54" t="b">
        <f>AF54='[3]Материалы в ДС'!A54</f>
        <v>1</v>
      </c>
      <c r="AT54" s="95">
        <f>AI54-'[3]Материалы в ДС'!D54</f>
        <v>0</v>
      </c>
    </row>
    <row r="55" ht="15" customHeight="1">
      <c r="A55" s="74" t="s">
        <v>48</v>
      </c>
      <c r="B55" s="74"/>
      <c r="C55" s="74"/>
      <c r="D55" s="75" t="s">
        <v>13</v>
      </c>
      <c r="E55" s="76" t="s">
        <v>14</v>
      </c>
      <c r="F55" s="77">
        <v>457.5</v>
      </c>
      <c r="G55" s="78">
        <f t="shared" si="19"/>
        <v>549</v>
      </c>
      <c r="H55" s="78">
        <f t="shared" si="20"/>
        <v>539.16999999999996</v>
      </c>
      <c r="I55" s="78">
        <v>647</v>
      </c>
      <c r="J55" s="25">
        <f t="shared" si="21"/>
        <v>0.17850637522768675</v>
      </c>
      <c r="K55" s="79" t="s">
        <v>48</v>
      </c>
      <c r="L55" s="75" t="s">
        <v>13</v>
      </c>
      <c r="M55" s="76" t="s">
        <v>14</v>
      </c>
      <c r="N55" s="80">
        <v>597</v>
      </c>
      <c r="O55" s="80">
        <f t="shared" si="22"/>
        <v>597</v>
      </c>
      <c r="P55" s="81">
        <f t="shared" si="23"/>
        <v>-50</v>
      </c>
      <c r="Q55" s="82" t="s">
        <v>48</v>
      </c>
      <c r="R55" s="83" t="s">
        <v>13</v>
      </c>
      <c r="S55" s="84" t="s">
        <v>14</v>
      </c>
      <c r="T55" s="85">
        <v>422.30000000000001</v>
      </c>
      <c r="U55" s="86" t="b">
        <f t="shared" si="24"/>
        <v>1</v>
      </c>
      <c r="V55" s="87">
        <f t="shared" si="25"/>
        <v>-35.199999999999989</v>
      </c>
      <c r="W55" s="74" t="s">
        <v>584</v>
      </c>
      <c r="X55" s="75" t="s">
        <v>13</v>
      </c>
      <c r="Y55" s="88" t="s">
        <v>14</v>
      </c>
      <c r="Z55" s="89">
        <v>647</v>
      </c>
      <c r="AA55" s="90" t="b">
        <f t="shared" si="26"/>
        <v>0</v>
      </c>
      <c r="AB55" s="81">
        <f t="shared" si="27"/>
        <v>0</v>
      </c>
      <c r="AC55" s="91">
        <f t="shared" si="28"/>
        <v>-35.199999999999989</v>
      </c>
      <c r="AD55" s="2">
        <f t="shared" si="29"/>
        <v>0</v>
      </c>
      <c r="AF55" s="79" t="s">
        <v>48</v>
      </c>
      <c r="AG55" s="75" t="s">
        <v>13</v>
      </c>
      <c r="AH55" s="76" t="s">
        <v>14</v>
      </c>
      <c r="AI55" s="78">
        <v>570.83000000000004</v>
      </c>
      <c r="AJ55" s="78">
        <f t="shared" si="30"/>
        <v>685</v>
      </c>
      <c r="AK55" s="72" t="b">
        <f t="shared" si="31"/>
        <v>1</v>
      </c>
      <c r="AL55" s="93">
        <f t="shared" si="32"/>
        <v>136</v>
      </c>
      <c r="AM55" s="93">
        <f t="shared" si="38"/>
        <v>672.5</v>
      </c>
      <c r="AN55" s="93">
        <f t="shared" si="34"/>
        <v>807</v>
      </c>
      <c r="AO55" s="25">
        <f t="shared" si="35"/>
        <v>0.17810218978102191</v>
      </c>
      <c r="AQ55" s="2">
        <f t="shared" si="36"/>
        <v>160</v>
      </c>
      <c r="AR55" s="2">
        <f t="shared" si="37"/>
        <v>570.83000000000004</v>
      </c>
      <c r="AS55" t="b">
        <f>AF55='[3]Материалы в ДС'!A55</f>
        <v>1</v>
      </c>
      <c r="AT55" s="95">
        <f>AI55-'[3]Материалы в ДС'!D55</f>
        <v>0</v>
      </c>
    </row>
    <row r="56" ht="15" customHeight="1">
      <c r="A56" s="74" t="s">
        <v>49</v>
      </c>
      <c r="B56" s="74"/>
      <c r="C56" s="74"/>
      <c r="D56" s="75" t="s">
        <v>13</v>
      </c>
      <c r="E56" s="76" t="s">
        <v>14</v>
      </c>
      <c r="F56" s="77">
        <v>474.17000000000002</v>
      </c>
      <c r="G56" s="78">
        <f t="shared" si="19"/>
        <v>569</v>
      </c>
      <c r="H56" s="78">
        <f t="shared" si="20"/>
        <v>530</v>
      </c>
      <c r="I56" s="78">
        <v>636</v>
      </c>
      <c r="J56" s="25">
        <f t="shared" si="21"/>
        <v>0.117750439367311</v>
      </c>
      <c r="K56" s="79" t="s">
        <v>49</v>
      </c>
      <c r="L56" s="75" t="s">
        <v>13</v>
      </c>
      <c r="M56" s="76" t="s">
        <v>14</v>
      </c>
      <c r="N56" s="80">
        <v>587</v>
      </c>
      <c r="O56" s="80">
        <f t="shared" si="22"/>
        <v>587</v>
      </c>
      <c r="P56" s="81">
        <f t="shared" si="23"/>
        <v>-49</v>
      </c>
      <c r="Q56" s="82" t="s">
        <v>49</v>
      </c>
      <c r="R56" s="83" t="s">
        <v>13</v>
      </c>
      <c r="S56" s="84" t="s">
        <v>14</v>
      </c>
      <c r="T56" s="85">
        <v>437.39999999999998</v>
      </c>
      <c r="U56" s="86" t="b">
        <f t="shared" si="24"/>
        <v>1</v>
      </c>
      <c r="V56" s="87">
        <f t="shared" si="25"/>
        <v>-36.770000000000039</v>
      </c>
      <c r="W56" s="74" t="s">
        <v>585</v>
      </c>
      <c r="X56" s="75" t="s">
        <v>13</v>
      </c>
      <c r="Y56" s="88" t="s">
        <v>14</v>
      </c>
      <c r="Z56" s="89">
        <v>636</v>
      </c>
      <c r="AA56" s="90" t="b">
        <f t="shared" si="26"/>
        <v>0</v>
      </c>
      <c r="AB56" s="81">
        <f t="shared" si="27"/>
        <v>0</v>
      </c>
      <c r="AC56" s="91">
        <f t="shared" si="28"/>
        <v>-36.770000000000039</v>
      </c>
      <c r="AD56" s="2">
        <f t="shared" si="29"/>
        <v>0.0040000000000190994</v>
      </c>
      <c r="AF56" s="79" t="s">
        <v>49</v>
      </c>
      <c r="AG56" s="75" t="s">
        <v>13</v>
      </c>
      <c r="AH56" s="76" t="s">
        <v>14</v>
      </c>
      <c r="AI56" s="78">
        <v>591.66999999999996</v>
      </c>
      <c r="AJ56" s="78">
        <f t="shared" si="30"/>
        <v>710</v>
      </c>
      <c r="AK56" s="72" t="b">
        <f t="shared" si="31"/>
        <v>1</v>
      </c>
      <c r="AL56" s="93">
        <f t="shared" si="32"/>
        <v>141</v>
      </c>
      <c r="AM56" s="93">
        <f t="shared" si="38"/>
        <v>661.66666666666674</v>
      </c>
      <c r="AN56" s="93">
        <f t="shared" si="34"/>
        <v>794</v>
      </c>
      <c r="AO56" s="25">
        <f t="shared" si="35"/>
        <v>0.11830985915492957</v>
      </c>
      <c r="AQ56" s="2">
        <f t="shared" si="36"/>
        <v>158</v>
      </c>
      <c r="AR56" s="2">
        <f t="shared" si="37"/>
        <v>591.66999999999996</v>
      </c>
      <c r="AS56" t="b">
        <f>AF56='[3]Материалы в ДС'!A56</f>
        <v>1</v>
      </c>
      <c r="AT56" s="95">
        <f>AI56-'[3]Материалы в ДС'!D56</f>
        <v>0</v>
      </c>
    </row>
    <row r="57" ht="15" customHeight="1">
      <c r="A57" s="108" t="s">
        <v>50</v>
      </c>
      <c r="B57" s="108"/>
      <c r="C57" s="108"/>
      <c r="D57" s="109" t="s">
        <v>13</v>
      </c>
      <c r="E57" s="109" t="s">
        <v>14</v>
      </c>
      <c r="F57" s="77">
        <v>434.67000000000002</v>
      </c>
      <c r="G57" s="78">
        <f t="shared" si="19"/>
        <v>521.60000000000002</v>
      </c>
      <c r="H57" s="78">
        <f t="shared" si="20"/>
        <v>489.17000000000002</v>
      </c>
      <c r="I57" s="78">
        <v>587</v>
      </c>
      <c r="J57" s="25">
        <f t="shared" si="21"/>
        <v>0.12538343558282206</v>
      </c>
      <c r="K57" s="110" t="s">
        <v>50</v>
      </c>
      <c r="L57" s="111" t="s">
        <v>13</v>
      </c>
      <c r="M57" s="112" t="s">
        <v>14</v>
      </c>
      <c r="N57" s="113"/>
      <c r="O57" s="113">
        <v>587</v>
      </c>
      <c r="P57" s="81">
        <f t="shared" si="23"/>
        <v>0</v>
      </c>
      <c r="Q57" s="82" t="s">
        <v>50</v>
      </c>
      <c r="R57" s="114" t="s">
        <v>13</v>
      </c>
      <c r="S57" s="114" t="s">
        <v>14</v>
      </c>
      <c r="T57" s="85">
        <v>434.67000000000002</v>
      </c>
      <c r="U57" s="86" t="b">
        <f t="shared" si="24"/>
        <v>1</v>
      </c>
      <c r="V57" s="87">
        <f t="shared" si="25"/>
        <v>0</v>
      </c>
      <c r="W57" s="108" t="s">
        <v>586</v>
      </c>
      <c r="X57" s="109" t="s">
        <v>13</v>
      </c>
      <c r="Y57" s="109" t="s">
        <v>14</v>
      </c>
      <c r="Z57" s="89">
        <v>587</v>
      </c>
      <c r="AA57" s="90" t="b">
        <f t="shared" si="26"/>
        <v>0</v>
      </c>
      <c r="AB57" s="81">
        <f t="shared" si="27"/>
        <v>0</v>
      </c>
      <c r="AC57" s="91">
        <f t="shared" si="28"/>
        <v>0</v>
      </c>
      <c r="AD57" s="2">
        <f t="shared" si="29"/>
        <v>0.0040000000000190994</v>
      </c>
      <c r="AF57" s="115" t="s">
        <v>50</v>
      </c>
      <c r="AG57" s="109" t="s">
        <v>13</v>
      </c>
      <c r="AH57" s="109" t="s">
        <v>14</v>
      </c>
      <c r="AI57" s="78">
        <v>513.33000000000004</v>
      </c>
      <c r="AJ57" s="78">
        <f t="shared" si="30"/>
        <v>616</v>
      </c>
      <c r="AK57" s="72" t="b">
        <f t="shared" si="31"/>
        <v>1</v>
      </c>
      <c r="AL57" s="93">
        <f t="shared" si="32"/>
        <v>94.399999999999977</v>
      </c>
      <c r="AM57" s="93">
        <f t="shared" si="38"/>
        <v>577.5</v>
      </c>
      <c r="AN57" s="93">
        <f t="shared" si="34"/>
        <v>693</v>
      </c>
      <c r="AO57" s="25">
        <f t="shared" si="35"/>
        <v>0.125</v>
      </c>
      <c r="AQ57" s="2">
        <f t="shared" si="36"/>
        <v>106</v>
      </c>
      <c r="AR57" s="2">
        <f t="shared" si="37"/>
        <v>513.33000000000004</v>
      </c>
      <c r="AS57" t="b">
        <f>AF57='[3]Материалы в ДС'!A57</f>
        <v>1</v>
      </c>
      <c r="AT57" s="95">
        <f>AI57-'[3]Материалы в ДС'!D57</f>
        <v>0</v>
      </c>
    </row>
    <row r="58" ht="15" customHeight="1">
      <c r="A58" s="74" t="s">
        <v>51</v>
      </c>
      <c r="B58" s="74"/>
      <c r="C58" s="74"/>
      <c r="D58" s="75" t="s">
        <v>13</v>
      </c>
      <c r="E58" s="76" t="s">
        <v>14</v>
      </c>
      <c r="F58" s="77">
        <v>444.17000000000002</v>
      </c>
      <c r="G58" s="78">
        <f t="shared" si="19"/>
        <v>533</v>
      </c>
      <c r="H58" s="78">
        <f t="shared" si="20"/>
        <v>523.33000000000004</v>
      </c>
      <c r="I58" s="78">
        <v>628</v>
      </c>
      <c r="J58" s="25">
        <f t="shared" si="21"/>
        <v>0.17823639774859279</v>
      </c>
      <c r="K58" s="79" t="s">
        <v>51</v>
      </c>
      <c r="L58" s="75" t="s">
        <v>13</v>
      </c>
      <c r="M58" s="76" t="s">
        <v>14</v>
      </c>
      <c r="N58" s="80">
        <v>579</v>
      </c>
      <c r="O58" s="80">
        <f t="shared" si="22"/>
        <v>579</v>
      </c>
      <c r="P58" s="81">
        <f t="shared" si="23"/>
        <v>-49</v>
      </c>
      <c r="Q58" s="82" t="s">
        <v>51</v>
      </c>
      <c r="R58" s="83" t="s">
        <v>13</v>
      </c>
      <c r="S58" s="84" t="s">
        <v>14</v>
      </c>
      <c r="T58" s="85">
        <v>409.79000000000002</v>
      </c>
      <c r="U58" s="86" t="b">
        <f t="shared" si="24"/>
        <v>1</v>
      </c>
      <c r="V58" s="87">
        <f t="shared" si="25"/>
        <v>-34.379999999999995</v>
      </c>
      <c r="W58" s="74" t="s">
        <v>587</v>
      </c>
      <c r="X58" s="75" t="s">
        <v>13</v>
      </c>
      <c r="Y58" s="88" t="s">
        <v>14</v>
      </c>
      <c r="Z58" s="89">
        <v>628</v>
      </c>
      <c r="AA58" s="90" t="b">
        <f t="shared" si="26"/>
        <v>0</v>
      </c>
      <c r="AB58" s="81">
        <f t="shared" si="27"/>
        <v>0</v>
      </c>
      <c r="AC58" s="91">
        <f t="shared" si="28"/>
        <v>-34.379999999999995</v>
      </c>
      <c r="AD58" s="2">
        <f t="shared" si="29"/>
        <v>0.0040000000000190994</v>
      </c>
      <c r="AF58" s="79" t="s">
        <v>51</v>
      </c>
      <c r="AG58" s="75" t="s">
        <v>13</v>
      </c>
      <c r="AH58" s="76" t="s">
        <v>14</v>
      </c>
      <c r="AI58" s="78">
        <v>554.16999999999996</v>
      </c>
      <c r="AJ58" s="78">
        <f t="shared" si="30"/>
        <v>665</v>
      </c>
      <c r="AK58" s="72" t="b">
        <f t="shared" si="31"/>
        <v>1</v>
      </c>
      <c r="AL58" s="93">
        <f t="shared" si="32"/>
        <v>132</v>
      </c>
      <c r="AM58" s="93">
        <f t="shared" si="38"/>
        <v>653.33333333333337</v>
      </c>
      <c r="AN58" s="93">
        <f t="shared" si="34"/>
        <v>784</v>
      </c>
      <c r="AO58" s="25">
        <f t="shared" si="35"/>
        <v>0.17894736842105263</v>
      </c>
      <c r="AQ58" s="2">
        <f t="shared" si="36"/>
        <v>156</v>
      </c>
      <c r="AR58" s="2">
        <f t="shared" si="37"/>
        <v>554.16999999999996</v>
      </c>
      <c r="AS58" t="b">
        <f>AF58='[3]Материалы в ДС'!A58</f>
        <v>1</v>
      </c>
      <c r="AT58" s="95">
        <f>AI58-'[3]Материалы в ДС'!D58</f>
        <v>0</v>
      </c>
    </row>
    <row r="59" ht="15" customHeight="1">
      <c r="A59" s="74" t="s">
        <v>52</v>
      </c>
      <c r="B59" s="74"/>
      <c r="C59" s="74"/>
      <c r="D59" s="75" t="s">
        <v>13</v>
      </c>
      <c r="E59" s="76" t="s">
        <v>14</v>
      </c>
      <c r="F59" s="77">
        <v>461.67000000000002</v>
      </c>
      <c r="G59" s="78">
        <f t="shared" si="19"/>
        <v>554</v>
      </c>
      <c r="H59" s="78">
        <f t="shared" si="20"/>
        <v>543.33000000000004</v>
      </c>
      <c r="I59" s="78">
        <v>652</v>
      </c>
      <c r="J59" s="25">
        <f t="shared" si="21"/>
        <v>0.17689530685920585</v>
      </c>
      <c r="K59" s="79" t="s">
        <v>52</v>
      </c>
      <c r="L59" s="75" t="s">
        <v>13</v>
      </c>
      <c r="M59" s="76" t="s">
        <v>14</v>
      </c>
      <c r="N59" s="80">
        <v>602</v>
      </c>
      <c r="O59" s="80">
        <f t="shared" si="22"/>
        <v>602</v>
      </c>
      <c r="P59" s="81">
        <f t="shared" si="23"/>
        <v>-50</v>
      </c>
      <c r="Q59" s="82" t="s">
        <v>52</v>
      </c>
      <c r="R59" s="83" t="s">
        <v>13</v>
      </c>
      <c r="S59" s="84" t="s">
        <v>14</v>
      </c>
      <c r="T59" s="85">
        <v>425.98000000000002</v>
      </c>
      <c r="U59" s="86" t="b">
        <f t="shared" si="24"/>
        <v>1</v>
      </c>
      <c r="V59" s="87">
        <f t="shared" si="25"/>
        <v>-35.689999999999998</v>
      </c>
      <c r="W59" s="74" t="s">
        <v>588</v>
      </c>
      <c r="X59" s="75" t="s">
        <v>13</v>
      </c>
      <c r="Y59" s="88" t="s">
        <v>14</v>
      </c>
      <c r="Z59" s="89">
        <v>652</v>
      </c>
      <c r="AA59" s="90" t="b">
        <f t="shared" si="26"/>
        <v>0</v>
      </c>
      <c r="AB59" s="81">
        <f t="shared" si="27"/>
        <v>0</v>
      </c>
      <c r="AC59" s="91">
        <f t="shared" si="28"/>
        <v>-35.689999999999998</v>
      </c>
      <c r="AD59" s="2">
        <f t="shared" si="29"/>
        <v>0.0040000000000190994</v>
      </c>
      <c r="AF59" s="79" t="s">
        <v>52</v>
      </c>
      <c r="AG59" s="75" t="s">
        <v>13</v>
      </c>
      <c r="AH59" s="76" t="s">
        <v>14</v>
      </c>
      <c r="AI59" s="78">
        <v>575.83000000000004</v>
      </c>
      <c r="AJ59" s="78">
        <f t="shared" si="30"/>
        <v>691</v>
      </c>
      <c r="AK59" s="72" t="b">
        <f t="shared" si="31"/>
        <v>1</v>
      </c>
      <c r="AL59" s="93">
        <f t="shared" si="32"/>
        <v>137</v>
      </c>
      <c r="AM59" s="93">
        <f t="shared" si="38"/>
        <v>677.5</v>
      </c>
      <c r="AN59" s="93">
        <f t="shared" si="34"/>
        <v>813</v>
      </c>
      <c r="AO59" s="25">
        <f t="shared" si="35"/>
        <v>0.17655571635311143</v>
      </c>
      <c r="AQ59" s="2">
        <f t="shared" si="36"/>
        <v>161</v>
      </c>
      <c r="AR59" s="2">
        <f t="shared" si="37"/>
        <v>575.83000000000004</v>
      </c>
      <c r="AS59" t="b">
        <f>AF59='[3]Материалы в ДС'!A59</f>
        <v>1</v>
      </c>
      <c r="AT59" s="95">
        <f>AI59-'[3]Материалы в ДС'!D59</f>
        <v>0</v>
      </c>
    </row>
    <row r="60" ht="15" customHeight="1">
      <c r="A60" s="74" t="s">
        <v>53</v>
      </c>
      <c r="B60" s="74"/>
      <c r="C60" s="74"/>
      <c r="D60" s="75" t="s">
        <v>13</v>
      </c>
      <c r="E60" s="76" t="s">
        <v>14</v>
      </c>
      <c r="F60" s="77">
        <v>552.5</v>
      </c>
      <c r="G60" s="78">
        <f t="shared" si="19"/>
        <v>663</v>
      </c>
      <c r="H60" s="78">
        <f t="shared" si="20"/>
        <v>650.83000000000004</v>
      </c>
      <c r="I60" s="78">
        <v>781</v>
      </c>
      <c r="J60" s="25">
        <f t="shared" si="21"/>
        <v>0.17797888386123684</v>
      </c>
      <c r="K60" s="79" t="s">
        <v>53</v>
      </c>
      <c r="L60" s="75" t="s">
        <v>13</v>
      </c>
      <c r="M60" s="76" t="s">
        <v>14</v>
      </c>
      <c r="N60" s="80">
        <v>720</v>
      </c>
      <c r="O60" s="80">
        <f t="shared" si="22"/>
        <v>720</v>
      </c>
      <c r="P60" s="81">
        <f t="shared" si="23"/>
        <v>-61</v>
      </c>
      <c r="Q60" s="82" t="s">
        <v>53</v>
      </c>
      <c r="R60" s="83" t="s">
        <v>13</v>
      </c>
      <c r="S60" s="84" t="s">
        <v>14</v>
      </c>
      <c r="T60" s="85">
        <v>509.24000000000001</v>
      </c>
      <c r="U60" s="86" t="b">
        <f t="shared" si="24"/>
        <v>1</v>
      </c>
      <c r="V60" s="87">
        <f t="shared" si="25"/>
        <v>-43.259999999999991</v>
      </c>
      <c r="W60" s="74" t="s">
        <v>589</v>
      </c>
      <c r="X60" s="75" t="s">
        <v>13</v>
      </c>
      <c r="Y60" s="88" t="s">
        <v>14</v>
      </c>
      <c r="Z60" s="89">
        <v>781</v>
      </c>
      <c r="AA60" s="90" t="b">
        <f t="shared" si="26"/>
        <v>0</v>
      </c>
      <c r="AB60" s="81">
        <f t="shared" si="27"/>
        <v>0</v>
      </c>
      <c r="AC60" s="91">
        <f t="shared" si="28"/>
        <v>-43.259999999999991</v>
      </c>
      <c r="AD60" s="2">
        <f t="shared" si="29"/>
        <v>0</v>
      </c>
      <c r="AF60" s="79" t="s">
        <v>53</v>
      </c>
      <c r="AG60" s="75" t="s">
        <v>13</v>
      </c>
      <c r="AH60" s="76" t="s">
        <v>14</v>
      </c>
      <c r="AI60" s="78">
        <v>688.33000000000004</v>
      </c>
      <c r="AJ60" s="78">
        <f t="shared" si="30"/>
        <v>826</v>
      </c>
      <c r="AK60" s="72" t="b">
        <f t="shared" si="31"/>
        <v>1</v>
      </c>
      <c r="AL60" s="93">
        <f t="shared" si="32"/>
        <v>163</v>
      </c>
      <c r="AM60" s="93">
        <f t="shared" si="38"/>
        <v>810.83333333333337</v>
      </c>
      <c r="AN60" s="93">
        <f t="shared" si="34"/>
        <v>973</v>
      </c>
      <c r="AO60" s="25">
        <f t="shared" si="35"/>
        <v>0.17796610169491525</v>
      </c>
      <c r="AQ60" s="2">
        <f t="shared" si="36"/>
        <v>192</v>
      </c>
      <c r="AR60" s="2">
        <f t="shared" si="37"/>
        <v>688.33000000000004</v>
      </c>
      <c r="AS60" t="b">
        <f>AF60='[3]Материалы в ДС'!A60</f>
        <v>1</v>
      </c>
      <c r="AT60" s="95">
        <f>AI60-'[3]Материалы в ДС'!D60</f>
        <v>0</v>
      </c>
    </row>
    <row r="61" ht="15" customHeight="1">
      <c r="A61" s="74" t="s">
        <v>54</v>
      </c>
      <c r="B61" s="74"/>
      <c r="C61" s="74"/>
      <c r="D61" s="75" t="s">
        <v>13</v>
      </c>
      <c r="E61" s="76" t="s">
        <v>14</v>
      </c>
      <c r="F61" s="77">
        <v>538.33000000000004</v>
      </c>
      <c r="G61" s="78">
        <f t="shared" si="19"/>
        <v>646</v>
      </c>
      <c r="H61" s="78">
        <f t="shared" si="20"/>
        <v>634.16999999999996</v>
      </c>
      <c r="I61" s="78">
        <v>761</v>
      </c>
      <c r="J61" s="25">
        <f t="shared" si="21"/>
        <v>0.17801857585139325</v>
      </c>
      <c r="K61" s="79" t="s">
        <v>54</v>
      </c>
      <c r="L61" s="75" t="s">
        <v>13</v>
      </c>
      <c r="M61" s="76" t="s">
        <v>14</v>
      </c>
      <c r="N61" s="80">
        <v>702</v>
      </c>
      <c r="O61" s="80">
        <f t="shared" si="22"/>
        <v>702</v>
      </c>
      <c r="P61" s="81">
        <f t="shared" si="23"/>
        <v>-59</v>
      </c>
      <c r="Q61" s="82" t="s">
        <v>54</v>
      </c>
      <c r="R61" s="83" t="s">
        <v>13</v>
      </c>
      <c r="S61" s="84" t="s">
        <v>14</v>
      </c>
      <c r="T61" s="85">
        <v>496.68000000000001</v>
      </c>
      <c r="U61" s="86" t="b">
        <f t="shared" si="24"/>
        <v>1</v>
      </c>
      <c r="V61" s="87">
        <f t="shared" si="25"/>
        <v>-41.650000000000034</v>
      </c>
      <c r="W61" s="74" t="s">
        <v>590</v>
      </c>
      <c r="X61" s="75" t="s">
        <v>13</v>
      </c>
      <c r="Y61" s="88" t="s">
        <v>14</v>
      </c>
      <c r="Z61" s="89">
        <v>761</v>
      </c>
      <c r="AA61" s="90" t="b">
        <f t="shared" si="26"/>
        <v>0</v>
      </c>
      <c r="AB61" s="81">
        <f t="shared" si="27"/>
        <v>0</v>
      </c>
      <c r="AC61" s="91">
        <f t="shared" si="28"/>
        <v>-41.650000000000034</v>
      </c>
      <c r="AD61" s="2">
        <f t="shared" si="29"/>
        <v>-0.0040000000000190994</v>
      </c>
      <c r="AF61" s="79" t="s">
        <v>54</v>
      </c>
      <c r="AG61" s="75" t="s">
        <v>13</v>
      </c>
      <c r="AH61" s="76" t="s">
        <v>14</v>
      </c>
      <c r="AI61" s="78">
        <v>671.66999999999996</v>
      </c>
      <c r="AJ61" s="78">
        <f t="shared" si="30"/>
        <v>806</v>
      </c>
      <c r="AK61" s="72" t="b">
        <f t="shared" si="31"/>
        <v>1</v>
      </c>
      <c r="AL61" s="93">
        <f t="shared" si="32"/>
        <v>160</v>
      </c>
      <c r="AM61" s="93">
        <f t="shared" si="38"/>
        <v>790.83333333333337</v>
      </c>
      <c r="AN61" s="93">
        <f t="shared" si="34"/>
        <v>949</v>
      </c>
      <c r="AO61" s="25">
        <f t="shared" si="35"/>
        <v>0.17741935483870969</v>
      </c>
      <c r="AQ61" s="2">
        <f t="shared" si="36"/>
        <v>188</v>
      </c>
      <c r="AR61" s="2">
        <f t="shared" si="37"/>
        <v>671.66999999999996</v>
      </c>
      <c r="AS61" t="b">
        <f>AF61='[3]Материалы в ДС'!A61</f>
        <v>1</v>
      </c>
      <c r="AT61" s="95">
        <f>AI61-'[3]Материалы в ДС'!D61</f>
        <v>0</v>
      </c>
    </row>
    <row r="62" ht="15" customHeight="1">
      <c r="A62" s="74" t="s">
        <v>55</v>
      </c>
      <c r="B62" s="74"/>
      <c r="C62" s="74"/>
      <c r="D62" s="75" t="s">
        <v>13</v>
      </c>
      <c r="E62" s="76" t="s">
        <v>14</v>
      </c>
      <c r="F62" s="77">
        <v>2006.6700000000001</v>
      </c>
      <c r="G62" s="78">
        <f t="shared" si="19"/>
        <v>2408</v>
      </c>
      <c r="H62" s="78">
        <f t="shared" si="20"/>
        <v>2247.5</v>
      </c>
      <c r="I62" s="78">
        <v>2697</v>
      </c>
      <c r="J62" s="25">
        <f t="shared" si="21"/>
        <v>0.12001661129568109</v>
      </c>
      <c r="K62" s="79" t="s">
        <v>55</v>
      </c>
      <c r="L62" s="75" t="s">
        <v>13</v>
      </c>
      <c r="M62" s="76" t="s">
        <v>14</v>
      </c>
      <c r="N62" s="80">
        <v>2487</v>
      </c>
      <c r="O62" s="80">
        <f t="shared" si="22"/>
        <v>2487</v>
      </c>
      <c r="P62" s="81">
        <f t="shared" si="23"/>
        <v>-210</v>
      </c>
      <c r="Q62" s="82" t="s">
        <v>55</v>
      </c>
      <c r="R62" s="83" t="s">
        <v>13</v>
      </c>
      <c r="S62" s="84" t="s">
        <v>14</v>
      </c>
      <c r="T62" s="106">
        <v>1850.72</v>
      </c>
      <c r="U62" s="86" t="b">
        <f t="shared" si="24"/>
        <v>1</v>
      </c>
      <c r="V62" s="87">
        <f t="shared" si="25"/>
        <v>-155.95000000000005</v>
      </c>
      <c r="W62" s="74" t="s">
        <v>591</v>
      </c>
      <c r="X62" s="75" t="s">
        <v>13</v>
      </c>
      <c r="Y62" s="88" t="s">
        <v>14</v>
      </c>
      <c r="Z62" s="89">
        <v>2697</v>
      </c>
      <c r="AA62" s="90" t="b">
        <f t="shared" si="26"/>
        <v>0</v>
      </c>
      <c r="AB62" s="81">
        <f t="shared" si="27"/>
        <v>0</v>
      </c>
      <c r="AC62" s="91">
        <f t="shared" si="28"/>
        <v>-155.95000000000005</v>
      </c>
      <c r="AD62" s="2">
        <f t="shared" si="29"/>
        <v>0.0039999999999054126</v>
      </c>
      <c r="AF62" s="79" t="s">
        <v>55</v>
      </c>
      <c r="AG62" s="75" t="s">
        <v>13</v>
      </c>
      <c r="AH62" s="76" t="s">
        <v>14</v>
      </c>
      <c r="AI62" s="78">
        <v>2239.1700000000001</v>
      </c>
      <c r="AJ62" s="78">
        <f t="shared" si="30"/>
        <v>2687</v>
      </c>
      <c r="AK62" s="72" t="b">
        <f t="shared" si="31"/>
        <v>1</v>
      </c>
      <c r="AL62" s="93">
        <f t="shared" si="32"/>
        <v>279</v>
      </c>
      <c r="AM62" s="93">
        <f t="shared" si="38"/>
        <v>2507.5</v>
      </c>
      <c r="AN62" s="93">
        <f t="shared" si="34"/>
        <v>3009</v>
      </c>
      <c r="AO62" s="25">
        <f t="shared" si="35"/>
        <v>0.11983624860439152</v>
      </c>
      <c r="AQ62" s="2">
        <f t="shared" si="36"/>
        <v>312</v>
      </c>
      <c r="AR62" s="2">
        <f t="shared" si="37"/>
        <v>2239.1700000000001</v>
      </c>
      <c r="AS62" t="b">
        <f>AF62='[3]Материалы в ДС'!A62</f>
        <v>1</v>
      </c>
      <c r="AT62" s="95">
        <f>AI62-'[3]Материалы в ДС'!D62</f>
        <v>0</v>
      </c>
    </row>
    <row r="63" ht="15" customHeight="1">
      <c r="A63" s="74" t="s">
        <v>56</v>
      </c>
      <c r="B63" s="74"/>
      <c r="C63" s="74"/>
      <c r="D63" s="75" t="s">
        <v>13</v>
      </c>
      <c r="E63" s="76" t="s">
        <v>14</v>
      </c>
      <c r="F63" s="77">
        <v>2006.6700000000001</v>
      </c>
      <c r="G63" s="78">
        <f t="shared" si="19"/>
        <v>2408</v>
      </c>
      <c r="H63" s="78">
        <f t="shared" si="20"/>
        <v>2247.5</v>
      </c>
      <c r="I63" s="78">
        <v>2697</v>
      </c>
      <c r="J63" s="25">
        <f t="shared" si="21"/>
        <v>0.12001661129568109</v>
      </c>
      <c r="K63" s="79" t="s">
        <v>56</v>
      </c>
      <c r="L63" s="75" t="s">
        <v>13</v>
      </c>
      <c r="M63" s="76" t="s">
        <v>14</v>
      </c>
      <c r="N63" s="80">
        <v>2487</v>
      </c>
      <c r="O63" s="80">
        <f t="shared" si="22"/>
        <v>2487</v>
      </c>
      <c r="P63" s="81">
        <f t="shared" si="23"/>
        <v>-210</v>
      </c>
      <c r="Q63" s="82" t="s">
        <v>56</v>
      </c>
      <c r="R63" s="83" t="s">
        <v>13</v>
      </c>
      <c r="S63" s="84" t="s">
        <v>14</v>
      </c>
      <c r="T63" s="106">
        <v>1850.72</v>
      </c>
      <c r="U63" s="86" t="b">
        <f t="shared" si="24"/>
        <v>1</v>
      </c>
      <c r="V63" s="87">
        <f t="shared" si="25"/>
        <v>-155.95000000000005</v>
      </c>
      <c r="W63" s="74" t="s">
        <v>592</v>
      </c>
      <c r="X63" s="75" t="s">
        <v>13</v>
      </c>
      <c r="Y63" s="88" t="s">
        <v>14</v>
      </c>
      <c r="Z63" s="89">
        <v>2697</v>
      </c>
      <c r="AA63" s="90" t="b">
        <f t="shared" si="26"/>
        <v>0</v>
      </c>
      <c r="AB63" s="81">
        <f t="shared" si="27"/>
        <v>0</v>
      </c>
      <c r="AC63" s="91">
        <f t="shared" si="28"/>
        <v>-155.95000000000005</v>
      </c>
      <c r="AD63" s="2">
        <f t="shared" si="29"/>
        <v>0.0039999999999054126</v>
      </c>
      <c r="AF63" s="79" t="s">
        <v>56</v>
      </c>
      <c r="AG63" s="75" t="s">
        <v>13</v>
      </c>
      <c r="AH63" s="76" t="s">
        <v>14</v>
      </c>
      <c r="AI63" s="78">
        <v>2195.8299999999999</v>
      </c>
      <c r="AJ63" s="78">
        <f t="shared" si="30"/>
        <v>2635</v>
      </c>
      <c r="AK63" s="72" t="b">
        <f t="shared" si="31"/>
        <v>1</v>
      </c>
      <c r="AL63" s="93">
        <f t="shared" si="32"/>
        <v>227</v>
      </c>
      <c r="AM63" s="93">
        <f t="shared" si="38"/>
        <v>2459.166666666667</v>
      </c>
      <c r="AN63" s="93">
        <f t="shared" si="34"/>
        <v>2951</v>
      </c>
      <c r="AO63" s="25">
        <f t="shared" si="35"/>
        <v>0.11992409867172675</v>
      </c>
      <c r="AQ63" s="2">
        <f t="shared" si="36"/>
        <v>254</v>
      </c>
      <c r="AR63" s="2">
        <f t="shared" si="37"/>
        <v>2195.8299999999999</v>
      </c>
      <c r="AS63" t="b">
        <f>AF63='[3]Материалы в ДС'!A63</f>
        <v>1</v>
      </c>
      <c r="AT63" s="95">
        <f>AI63-'[3]Материалы в ДС'!D63</f>
        <v>0</v>
      </c>
    </row>
    <row r="64" s="26" customFormat="1" ht="15" customHeight="1">
      <c r="A64" s="116" t="s">
        <v>593</v>
      </c>
      <c r="B64" s="116"/>
      <c r="C64" s="116"/>
      <c r="D64" s="117" t="s">
        <v>544</v>
      </c>
      <c r="E64" s="118" t="s">
        <v>14</v>
      </c>
      <c r="F64" s="119">
        <v>2108.3299999999999</v>
      </c>
      <c r="G64" s="120">
        <f t="shared" si="19"/>
        <v>2530</v>
      </c>
      <c r="H64" s="120">
        <f t="shared" si="20"/>
        <v>2345</v>
      </c>
      <c r="I64" s="120">
        <v>2814</v>
      </c>
      <c r="J64" s="16">
        <f t="shared" si="21"/>
        <v>0.11225296442687749</v>
      </c>
      <c r="K64" s="121" t="s">
        <v>593</v>
      </c>
      <c r="L64" s="117" t="s">
        <v>544</v>
      </c>
      <c r="M64" s="118" t="s">
        <v>14</v>
      </c>
      <c r="N64" s="122">
        <v>2674</v>
      </c>
      <c r="O64" s="122">
        <f t="shared" si="22"/>
        <v>2674</v>
      </c>
      <c r="P64" s="123">
        <f t="shared" si="23"/>
        <v>-140</v>
      </c>
      <c r="Q64" s="124" t="s">
        <v>593</v>
      </c>
      <c r="R64" s="125" t="s">
        <v>544</v>
      </c>
      <c r="S64" s="126" t="s">
        <v>14</v>
      </c>
      <c r="T64" s="127">
        <v>2003.24</v>
      </c>
      <c r="U64" s="128" t="b">
        <f t="shared" si="24"/>
        <v>1</v>
      </c>
      <c r="V64" s="129">
        <f t="shared" si="25"/>
        <v>-105.08999999999992</v>
      </c>
      <c r="W64" s="116" t="s">
        <v>593</v>
      </c>
      <c r="X64" s="117" t="s">
        <v>544</v>
      </c>
      <c r="Y64" s="130" t="s">
        <v>14</v>
      </c>
      <c r="Z64" s="131">
        <v>2814</v>
      </c>
      <c r="AA64" s="132" t="b">
        <f t="shared" si="26"/>
        <v>1</v>
      </c>
      <c r="AB64" s="123">
        <f t="shared" si="27"/>
        <v>0</v>
      </c>
      <c r="AC64" s="133">
        <f t="shared" si="28"/>
        <v>-105.08999999999992</v>
      </c>
      <c r="AD64" s="134">
        <f t="shared" si="29"/>
        <v>-0.0040000000003601599</v>
      </c>
      <c r="AF64" s="121" t="s">
        <v>593</v>
      </c>
      <c r="AG64" s="117" t="s">
        <v>544</v>
      </c>
      <c r="AH64" s="118" t="s">
        <v>14</v>
      </c>
      <c r="AI64" s="120">
        <v>0</v>
      </c>
      <c r="AJ64" s="120">
        <f t="shared" si="30"/>
        <v>0</v>
      </c>
      <c r="AK64" s="26" t="b">
        <f t="shared" si="31"/>
        <v>1</v>
      </c>
      <c r="AL64" s="135">
        <f t="shared" si="32"/>
        <v>-2530</v>
      </c>
      <c r="AM64" s="135">
        <f t="shared" si="38"/>
        <v>0</v>
      </c>
      <c r="AN64" s="135">
        <f t="shared" si="34"/>
        <v>0</v>
      </c>
      <c r="AO64" s="16" t="e">
        <f t="shared" si="35"/>
        <v>#DIV/0!</v>
      </c>
      <c r="AQ64" s="134">
        <f t="shared" si="36"/>
        <v>-2814</v>
      </c>
      <c r="AR64" s="134">
        <f t="shared" si="37"/>
        <v>0</v>
      </c>
      <c r="AS64" s="26" t="b">
        <f>AF64='[3]Материалы в ДС'!A64</f>
        <v>0</v>
      </c>
      <c r="AT64" s="134">
        <f>AI64-'[3]Материалы в ДС'!D64</f>
        <v>-2681.6700000000001</v>
      </c>
      <c r="AU64" s="26" t="s">
        <v>594</v>
      </c>
    </row>
    <row r="65" ht="15" customHeight="1">
      <c r="A65" s="74" t="s">
        <v>595</v>
      </c>
      <c r="B65" s="74"/>
      <c r="C65" s="74"/>
      <c r="D65" s="75" t="s">
        <v>544</v>
      </c>
      <c r="E65" s="76" t="s">
        <v>14</v>
      </c>
      <c r="F65" s="77">
        <v>1640.52</v>
      </c>
      <c r="G65" s="78">
        <f t="shared" si="19"/>
        <v>1968.6200000000001</v>
      </c>
      <c r="H65" s="78">
        <f t="shared" si="20"/>
        <v>1825</v>
      </c>
      <c r="I65" s="78">
        <v>2190</v>
      </c>
      <c r="J65" s="25">
        <f t="shared" si="21"/>
        <v>0.11245440968800469</v>
      </c>
      <c r="K65" s="79" t="s">
        <v>595</v>
      </c>
      <c r="L65" s="75" t="s">
        <v>544</v>
      </c>
      <c r="M65" s="76" t="s">
        <v>14</v>
      </c>
      <c r="N65" s="80">
        <v>2190</v>
      </c>
      <c r="O65" s="80">
        <f t="shared" si="22"/>
        <v>2190</v>
      </c>
      <c r="P65" s="81">
        <f t="shared" si="23"/>
        <v>0</v>
      </c>
      <c r="Q65" s="82" t="s">
        <v>595</v>
      </c>
      <c r="R65" s="83" t="s">
        <v>544</v>
      </c>
      <c r="S65" s="84" t="s">
        <v>14</v>
      </c>
      <c r="T65" s="106">
        <v>1640.52</v>
      </c>
      <c r="U65" s="86" t="b">
        <f t="shared" si="24"/>
        <v>1</v>
      </c>
      <c r="V65" s="87">
        <f t="shared" si="25"/>
        <v>0</v>
      </c>
      <c r="W65" s="74" t="s">
        <v>595</v>
      </c>
      <c r="X65" s="75" t="s">
        <v>544</v>
      </c>
      <c r="Y65" s="88" t="s">
        <v>14</v>
      </c>
      <c r="Z65" s="89">
        <v>2190</v>
      </c>
      <c r="AA65" s="90" t="b">
        <f t="shared" si="26"/>
        <v>1</v>
      </c>
      <c r="AB65" s="81">
        <f t="shared" si="27"/>
        <v>0</v>
      </c>
      <c r="AC65" s="91">
        <f t="shared" si="28"/>
        <v>0</v>
      </c>
      <c r="AD65" s="2">
        <f t="shared" si="29"/>
        <v>0.0039999999996780389</v>
      </c>
      <c r="AF65" s="79" t="s">
        <v>595</v>
      </c>
      <c r="AG65" s="75" t="s">
        <v>544</v>
      </c>
      <c r="AH65" s="76" t="s">
        <v>14</v>
      </c>
      <c r="AI65" s="78">
        <v>2681.6700000000001</v>
      </c>
      <c r="AJ65" s="78">
        <f t="shared" si="30"/>
        <v>3218</v>
      </c>
      <c r="AK65" s="72" t="b">
        <f t="shared" si="31"/>
        <v>1</v>
      </c>
      <c r="AL65" s="93">
        <f t="shared" si="32"/>
        <v>1249.3799999999999</v>
      </c>
      <c r="AM65" s="93">
        <f t="shared" si="38"/>
        <v>2983.3333333333335</v>
      </c>
      <c r="AN65" s="93">
        <f t="shared" si="34"/>
        <v>3580</v>
      </c>
      <c r="AO65" s="25">
        <f t="shared" si="35"/>
        <v>0.1124922311995028</v>
      </c>
      <c r="AQ65" s="2">
        <f t="shared" si="36"/>
        <v>1390</v>
      </c>
      <c r="AR65" s="2">
        <f t="shared" si="37"/>
        <v>2681.6700000000001</v>
      </c>
      <c r="AS65" t="b">
        <f>AF65='[3]Материалы в ДС'!A64</f>
        <v>1</v>
      </c>
      <c r="AT65" s="95">
        <f>AI65-'[3]Материалы в ДС'!D64</f>
        <v>0</v>
      </c>
    </row>
    <row r="66" ht="15" customHeight="1">
      <c r="A66" s="74" t="s">
        <v>596</v>
      </c>
      <c r="B66" s="74"/>
      <c r="C66" s="74"/>
      <c r="D66" s="75" t="s">
        <v>544</v>
      </c>
      <c r="E66" s="76" t="s">
        <v>14</v>
      </c>
      <c r="F66" s="77">
        <v>1532.5</v>
      </c>
      <c r="G66" s="78">
        <f t="shared" si="19"/>
        <v>1839</v>
      </c>
      <c r="H66" s="78">
        <f t="shared" si="20"/>
        <v>1704.1700000000001</v>
      </c>
      <c r="I66" s="78">
        <v>2045</v>
      </c>
      <c r="J66" s="25">
        <f t="shared" si="21"/>
        <v>0.1120174007612833</v>
      </c>
      <c r="K66" s="79" t="s">
        <v>596</v>
      </c>
      <c r="L66" s="75" t="s">
        <v>544</v>
      </c>
      <c r="M66" s="76" t="s">
        <v>14</v>
      </c>
      <c r="N66" s="80">
        <v>1943</v>
      </c>
      <c r="O66" s="80">
        <f t="shared" si="22"/>
        <v>1943</v>
      </c>
      <c r="P66" s="81">
        <f t="shared" si="23"/>
        <v>-102</v>
      </c>
      <c r="Q66" s="82" t="s">
        <v>596</v>
      </c>
      <c r="R66" s="83" t="s">
        <v>544</v>
      </c>
      <c r="S66" s="84" t="s">
        <v>14</v>
      </c>
      <c r="T66" s="106">
        <v>1455.72</v>
      </c>
      <c r="U66" s="86" t="b">
        <f t="shared" si="24"/>
        <v>1</v>
      </c>
      <c r="V66" s="87">
        <f t="shared" si="25"/>
        <v>-76.779999999999973</v>
      </c>
      <c r="W66" s="74" t="s">
        <v>596</v>
      </c>
      <c r="X66" s="75" t="s">
        <v>544</v>
      </c>
      <c r="Y66" s="88" t="s">
        <v>14</v>
      </c>
      <c r="Z66" s="89">
        <v>2045</v>
      </c>
      <c r="AA66" s="90" t="b">
        <f t="shared" si="26"/>
        <v>1</v>
      </c>
      <c r="AB66" s="81">
        <f t="shared" si="27"/>
        <v>0</v>
      </c>
      <c r="AC66" s="91">
        <f t="shared" si="28"/>
        <v>-76.779999999999973</v>
      </c>
      <c r="AD66" s="2">
        <f t="shared" si="29"/>
        <v>0</v>
      </c>
      <c r="AF66" s="79" t="s">
        <v>596</v>
      </c>
      <c r="AG66" s="75" t="s">
        <v>544</v>
      </c>
      <c r="AH66" s="76" t="s">
        <v>14</v>
      </c>
      <c r="AI66" s="78">
        <v>2498.3299999999999</v>
      </c>
      <c r="AJ66" s="78">
        <f t="shared" si="30"/>
        <v>2998</v>
      </c>
      <c r="AK66" s="72" t="b">
        <f t="shared" si="31"/>
        <v>1</v>
      </c>
      <c r="AL66" s="93">
        <f t="shared" si="32"/>
        <v>1159</v>
      </c>
      <c r="AM66" s="93">
        <f t="shared" si="38"/>
        <v>2778.3333333333335</v>
      </c>
      <c r="AN66" s="93">
        <f t="shared" si="34"/>
        <v>3334</v>
      </c>
      <c r="AO66" s="25">
        <f t="shared" si="35"/>
        <v>0.11207471647765177</v>
      </c>
      <c r="AQ66" s="2">
        <f t="shared" si="36"/>
        <v>1289</v>
      </c>
      <c r="AR66" s="2">
        <f t="shared" si="37"/>
        <v>2498.3299999999999</v>
      </c>
      <c r="AS66" t="b">
        <f>AF66='[3]Материалы в ДС'!A65</f>
        <v>1</v>
      </c>
      <c r="AT66" s="95">
        <f>AI66-'[3]Материалы в ДС'!D65</f>
        <v>0</v>
      </c>
    </row>
    <row r="67" ht="15" customHeight="1">
      <c r="A67" s="74" t="s">
        <v>597</v>
      </c>
      <c r="B67" s="74"/>
      <c r="C67" s="74"/>
      <c r="D67" s="75" t="s">
        <v>544</v>
      </c>
      <c r="E67" s="76" t="s">
        <v>14</v>
      </c>
      <c r="F67" s="77">
        <v>1911.6700000000001</v>
      </c>
      <c r="G67" s="78">
        <f t="shared" si="19"/>
        <v>2294</v>
      </c>
      <c r="H67" s="78">
        <f t="shared" si="20"/>
        <v>2126.6700000000001</v>
      </c>
      <c r="I67" s="78">
        <v>2552</v>
      </c>
      <c r="J67" s="25">
        <f t="shared" si="21"/>
        <v>0.1124673060156931</v>
      </c>
      <c r="K67" s="79" t="s">
        <v>597</v>
      </c>
      <c r="L67" s="75" t="s">
        <v>544</v>
      </c>
      <c r="M67" s="76" t="s">
        <v>14</v>
      </c>
      <c r="N67" s="80">
        <v>2425</v>
      </c>
      <c r="O67" s="80">
        <f t="shared" si="22"/>
        <v>2425</v>
      </c>
      <c r="P67" s="81">
        <f t="shared" si="23"/>
        <v>-127</v>
      </c>
      <c r="Q67" s="82" t="s">
        <v>597</v>
      </c>
      <c r="R67" s="83" t="s">
        <v>544</v>
      </c>
      <c r="S67" s="84" t="s">
        <v>14</v>
      </c>
      <c r="T67" s="106">
        <v>1816.29</v>
      </c>
      <c r="U67" s="86" t="b">
        <f t="shared" si="24"/>
        <v>1</v>
      </c>
      <c r="V67" s="87">
        <f t="shared" si="25"/>
        <v>-95.380000000000109</v>
      </c>
      <c r="W67" s="74" t="s">
        <v>597</v>
      </c>
      <c r="X67" s="75" t="s">
        <v>544</v>
      </c>
      <c r="Y67" s="88" t="s">
        <v>14</v>
      </c>
      <c r="Z67" s="89">
        <v>2552</v>
      </c>
      <c r="AA67" s="90" t="b">
        <f t="shared" si="26"/>
        <v>1</v>
      </c>
      <c r="AB67" s="81">
        <f t="shared" si="27"/>
        <v>0</v>
      </c>
      <c r="AC67" s="91">
        <f t="shared" si="28"/>
        <v>-95.380000000000109</v>
      </c>
      <c r="AD67" s="2">
        <f t="shared" si="29"/>
        <v>0.0039999999999054126</v>
      </c>
      <c r="AF67" s="79" t="s">
        <v>597</v>
      </c>
      <c r="AG67" s="75" t="s">
        <v>544</v>
      </c>
      <c r="AH67" s="76" t="s">
        <v>14</v>
      </c>
      <c r="AI67" s="78">
        <v>3059.1700000000001</v>
      </c>
      <c r="AJ67" s="78">
        <f t="shared" si="30"/>
        <v>3671</v>
      </c>
      <c r="AK67" s="72" t="b">
        <f t="shared" si="31"/>
        <v>1</v>
      </c>
      <c r="AL67" s="93">
        <f t="shared" si="32"/>
        <v>1377</v>
      </c>
      <c r="AM67" s="93">
        <f t="shared" si="38"/>
        <v>3403.3333333333335</v>
      </c>
      <c r="AN67" s="93">
        <f t="shared" si="34"/>
        <v>4084</v>
      </c>
      <c r="AO67" s="25">
        <f t="shared" si="35"/>
        <v>0.11250340506673931</v>
      </c>
      <c r="AQ67" s="2">
        <f t="shared" si="36"/>
        <v>1532</v>
      </c>
      <c r="AR67" s="2">
        <f t="shared" si="37"/>
        <v>3059.1700000000001</v>
      </c>
      <c r="AS67" t="b">
        <f>AF67='[3]Материалы в ДС'!A66</f>
        <v>1</v>
      </c>
      <c r="AT67" s="95">
        <f>AI67-'[3]Материалы в ДС'!D66</f>
        <v>0</v>
      </c>
    </row>
    <row r="68" ht="15" customHeight="1">
      <c r="A68" s="74" t="s">
        <v>598</v>
      </c>
      <c r="B68" s="74"/>
      <c r="C68" s="74"/>
      <c r="D68" s="75" t="s">
        <v>544</v>
      </c>
      <c r="E68" s="76" t="s">
        <v>14</v>
      </c>
      <c r="F68" s="77">
        <v>1855.8299999999999</v>
      </c>
      <c r="G68" s="78">
        <f t="shared" si="19"/>
        <v>2227</v>
      </c>
      <c r="H68" s="78">
        <f t="shared" si="20"/>
        <v>2065</v>
      </c>
      <c r="I68" s="78">
        <v>2478</v>
      </c>
      <c r="J68" s="25">
        <f t="shared" si="21"/>
        <v>0.11270767849124375</v>
      </c>
      <c r="K68" s="79" t="s">
        <v>598</v>
      </c>
      <c r="L68" s="75" t="s">
        <v>544</v>
      </c>
      <c r="M68" s="76" t="s">
        <v>14</v>
      </c>
      <c r="N68" s="80">
        <v>2354</v>
      </c>
      <c r="O68" s="80">
        <f t="shared" si="22"/>
        <v>2354</v>
      </c>
      <c r="P68" s="81">
        <f t="shared" si="23"/>
        <v>-124</v>
      </c>
      <c r="Q68" s="82" t="s">
        <v>598</v>
      </c>
      <c r="R68" s="83" t="s">
        <v>544</v>
      </c>
      <c r="S68" s="84" t="s">
        <v>14</v>
      </c>
      <c r="T68" s="106">
        <v>1762.8800000000001</v>
      </c>
      <c r="U68" s="86" t="b">
        <f t="shared" si="24"/>
        <v>1</v>
      </c>
      <c r="V68" s="87">
        <f t="shared" si="25"/>
        <v>-92.949999999999818</v>
      </c>
      <c r="W68" s="74" t="s">
        <v>598</v>
      </c>
      <c r="X68" s="75" t="s">
        <v>544</v>
      </c>
      <c r="Y68" s="88" t="s">
        <v>14</v>
      </c>
      <c r="Z68" s="89">
        <v>2478</v>
      </c>
      <c r="AA68" s="90" t="b">
        <f t="shared" si="26"/>
        <v>1</v>
      </c>
      <c r="AB68" s="81">
        <f t="shared" si="27"/>
        <v>0</v>
      </c>
      <c r="AC68" s="91">
        <f t="shared" si="28"/>
        <v>-92.949999999999818</v>
      </c>
      <c r="AD68" s="2">
        <f t="shared" si="29"/>
        <v>-0.0040000000003601599</v>
      </c>
      <c r="AF68" s="79" t="s">
        <v>598</v>
      </c>
      <c r="AG68" s="75" t="s">
        <v>544</v>
      </c>
      <c r="AH68" s="76" t="s">
        <v>14</v>
      </c>
      <c r="AI68" s="78">
        <v>3025</v>
      </c>
      <c r="AJ68" s="78">
        <f t="shared" si="30"/>
        <v>3630</v>
      </c>
      <c r="AK68" s="72" t="b">
        <f t="shared" si="31"/>
        <v>1</v>
      </c>
      <c r="AL68" s="93">
        <f t="shared" si="32"/>
        <v>1403</v>
      </c>
      <c r="AM68" s="93">
        <f t="shared" si="38"/>
        <v>3365.8333333333335</v>
      </c>
      <c r="AN68" s="93">
        <f t="shared" si="34"/>
        <v>4039</v>
      </c>
      <c r="AO68" s="25">
        <f t="shared" si="35"/>
        <v>0.11267217630853994</v>
      </c>
      <c r="AQ68" s="2">
        <f t="shared" si="36"/>
        <v>1561</v>
      </c>
      <c r="AR68" s="2">
        <f t="shared" si="37"/>
        <v>3025</v>
      </c>
      <c r="AS68" t="b">
        <f>AF68='[3]Материалы в ДС'!A67</f>
        <v>1</v>
      </c>
      <c r="AT68" s="95">
        <f>AI68-'[3]Материалы в ДС'!D67</f>
        <v>0</v>
      </c>
    </row>
    <row r="69" ht="15" customHeight="1">
      <c r="A69" s="74" t="s">
        <v>599</v>
      </c>
      <c r="B69" s="74"/>
      <c r="C69" s="74"/>
      <c r="D69" s="75" t="s">
        <v>544</v>
      </c>
      <c r="E69" s="76" t="s">
        <v>14</v>
      </c>
      <c r="F69" s="77">
        <v>2019.1099999999999</v>
      </c>
      <c r="G69" s="78">
        <f t="shared" si="19"/>
        <v>2422.9299999999998</v>
      </c>
      <c r="H69" s="78">
        <f t="shared" si="20"/>
        <v>2246.6700000000001</v>
      </c>
      <c r="I69" s="78">
        <v>2696</v>
      </c>
      <c r="J69" s="25">
        <f t="shared" si="21"/>
        <v>0.11270238925598353</v>
      </c>
      <c r="K69" s="79" t="s">
        <v>599</v>
      </c>
      <c r="L69" s="75" t="s">
        <v>544</v>
      </c>
      <c r="M69" s="76" t="s">
        <v>14</v>
      </c>
      <c r="N69" s="80">
        <v>2696</v>
      </c>
      <c r="O69" s="80">
        <f t="shared" si="22"/>
        <v>2696</v>
      </c>
      <c r="P69" s="81">
        <f t="shared" si="23"/>
        <v>0</v>
      </c>
      <c r="Q69" s="82" t="s">
        <v>599</v>
      </c>
      <c r="R69" s="83" t="s">
        <v>544</v>
      </c>
      <c r="S69" s="84" t="s">
        <v>14</v>
      </c>
      <c r="T69" s="106">
        <v>2019.1099999999999</v>
      </c>
      <c r="U69" s="86" t="b">
        <f t="shared" si="24"/>
        <v>1</v>
      </c>
      <c r="V69" s="87">
        <f t="shared" si="25"/>
        <v>0</v>
      </c>
      <c r="W69" s="74" t="s">
        <v>599</v>
      </c>
      <c r="X69" s="75" t="s">
        <v>544</v>
      </c>
      <c r="Y69" s="88" t="s">
        <v>14</v>
      </c>
      <c r="Z69" s="89">
        <v>2696</v>
      </c>
      <c r="AA69" s="90" t="b">
        <f t="shared" si="26"/>
        <v>1</v>
      </c>
      <c r="AB69" s="81">
        <f t="shared" si="27"/>
        <v>0</v>
      </c>
      <c r="AC69" s="91">
        <f t="shared" si="28"/>
        <v>0</v>
      </c>
      <c r="AD69" s="2">
        <f t="shared" si="29"/>
        <v>0.0019999999999527063</v>
      </c>
      <c r="AF69" s="79" t="s">
        <v>599</v>
      </c>
      <c r="AG69" s="75" t="s">
        <v>544</v>
      </c>
      <c r="AH69" s="76" t="s">
        <v>14</v>
      </c>
      <c r="AI69" s="78">
        <v>3300</v>
      </c>
      <c r="AJ69" s="78">
        <f t="shared" si="30"/>
        <v>3960</v>
      </c>
      <c r="AK69" s="72" t="b">
        <f t="shared" si="31"/>
        <v>1</v>
      </c>
      <c r="AL69" s="93">
        <f t="shared" si="32"/>
        <v>1537.0700000000002</v>
      </c>
      <c r="AM69" s="93">
        <f t="shared" si="38"/>
        <v>3671.666666666667</v>
      </c>
      <c r="AN69" s="93">
        <f t="shared" si="34"/>
        <v>4406</v>
      </c>
      <c r="AO69" s="25">
        <f t="shared" si="35"/>
        <v>0.11262626262626263</v>
      </c>
      <c r="AQ69" s="2">
        <f t="shared" si="36"/>
        <v>1710</v>
      </c>
      <c r="AR69" s="2">
        <f t="shared" si="37"/>
        <v>3300</v>
      </c>
      <c r="AS69" t="b">
        <f>AF69='[3]Материалы в ДС'!A68</f>
        <v>1</v>
      </c>
      <c r="AT69" s="95">
        <f>AI69-'[3]Материалы в ДС'!D68</f>
        <v>0</v>
      </c>
    </row>
    <row r="70" ht="15" customHeight="1">
      <c r="A70" s="74" t="s">
        <v>600</v>
      </c>
      <c r="B70" s="74"/>
      <c r="C70" s="74"/>
      <c r="D70" s="75" t="s">
        <v>544</v>
      </c>
      <c r="E70" s="76" t="s">
        <v>14</v>
      </c>
      <c r="F70" s="77">
        <v>1021.67</v>
      </c>
      <c r="G70" s="78">
        <f t="shared" si="19"/>
        <v>1226</v>
      </c>
      <c r="H70" s="78">
        <f t="shared" si="20"/>
        <v>1073.3299999999999</v>
      </c>
      <c r="I70" s="78">
        <v>1288</v>
      </c>
      <c r="J70" s="25">
        <f t="shared" si="21"/>
        <v>0.050570962479608461</v>
      </c>
      <c r="K70" s="79" t="s">
        <v>600</v>
      </c>
      <c r="L70" s="75" t="s">
        <v>544</v>
      </c>
      <c r="M70" s="76" t="s">
        <v>14</v>
      </c>
      <c r="N70" s="80">
        <v>1223</v>
      </c>
      <c r="O70" s="80">
        <f t="shared" si="22"/>
        <v>1223</v>
      </c>
      <c r="P70" s="81">
        <f t="shared" si="23"/>
        <v>-65</v>
      </c>
      <c r="Q70" s="82" t="s">
        <v>600</v>
      </c>
      <c r="R70" s="83" t="s">
        <v>544</v>
      </c>
      <c r="S70" s="84" t="s">
        <v>14</v>
      </c>
      <c r="T70" s="85">
        <v>970.29999999999995</v>
      </c>
      <c r="U70" s="86" t="b">
        <f t="shared" si="24"/>
        <v>1</v>
      </c>
      <c r="V70" s="87">
        <f t="shared" si="25"/>
        <v>-51.370000000000005</v>
      </c>
      <c r="W70" s="74" t="s">
        <v>600</v>
      </c>
      <c r="X70" s="75" t="s">
        <v>544</v>
      </c>
      <c r="Y70" s="88" t="s">
        <v>14</v>
      </c>
      <c r="Z70" s="89">
        <v>1288</v>
      </c>
      <c r="AA70" s="90" t="b">
        <f t="shared" si="26"/>
        <v>1</v>
      </c>
      <c r="AB70" s="81">
        <f t="shared" si="27"/>
        <v>0</v>
      </c>
      <c r="AC70" s="91">
        <f t="shared" si="28"/>
        <v>-51.370000000000005</v>
      </c>
      <c r="AD70" s="2">
        <f t="shared" si="29"/>
        <v>0.0039999999999054126</v>
      </c>
      <c r="AF70" s="79" t="s">
        <v>600</v>
      </c>
      <c r="AG70" s="75" t="s">
        <v>544</v>
      </c>
      <c r="AH70" s="76" t="s">
        <v>14</v>
      </c>
      <c r="AI70" s="78">
        <v>3345.8299999999999</v>
      </c>
      <c r="AJ70" s="78">
        <f t="shared" si="30"/>
        <v>4015</v>
      </c>
      <c r="AK70" s="72" t="b">
        <f t="shared" si="31"/>
        <v>1</v>
      </c>
      <c r="AL70" s="93">
        <f t="shared" si="32"/>
        <v>2789</v>
      </c>
      <c r="AM70" s="93">
        <f t="shared" si="38"/>
        <v>3515</v>
      </c>
      <c r="AN70" s="93">
        <f t="shared" si="34"/>
        <v>4218</v>
      </c>
      <c r="AO70" s="25">
        <f t="shared" si="35"/>
        <v>0.050560398505603982</v>
      </c>
      <c r="AQ70" s="2">
        <f t="shared" si="36"/>
        <v>2930</v>
      </c>
      <c r="AR70" s="2">
        <f t="shared" si="37"/>
        <v>3345.8299999999999</v>
      </c>
      <c r="AS70" t="b">
        <f>AF70='[3]Материалы в ДС'!A69</f>
        <v>1</v>
      </c>
      <c r="AT70" s="95">
        <f>AI70-'[3]Материалы в ДС'!D69</f>
        <v>0</v>
      </c>
    </row>
    <row r="71" ht="15" customHeight="1">
      <c r="A71" s="74" t="s">
        <v>601</v>
      </c>
      <c r="B71" s="74"/>
      <c r="C71" s="74"/>
      <c r="D71" s="75" t="s">
        <v>544</v>
      </c>
      <c r="E71" s="76" t="s">
        <v>14</v>
      </c>
      <c r="F71" s="77">
        <v>2840</v>
      </c>
      <c r="G71" s="78">
        <f t="shared" si="19"/>
        <v>3408</v>
      </c>
      <c r="H71" s="78">
        <f t="shared" si="20"/>
        <v>3159.1700000000001</v>
      </c>
      <c r="I71" s="78">
        <v>3791</v>
      </c>
      <c r="J71" s="25">
        <f t="shared" si="21"/>
        <v>0.11238262910798125</v>
      </c>
      <c r="K71" s="79" t="s">
        <v>601</v>
      </c>
      <c r="L71" s="75" t="s">
        <v>544</v>
      </c>
      <c r="M71" s="76" t="s">
        <v>14</v>
      </c>
      <c r="N71" s="80">
        <v>3601</v>
      </c>
      <c r="O71" s="80">
        <f t="shared" si="22"/>
        <v>3601</v>
      </c>
      <c r="P71" s="81">
        <f t="shared" si="23"/>
        <v>-190</v>
      </c>
      <c r="Q71" s="82" t="s">
        <v>601</v>
      </c>
      <c r="R71" s="83" t="s">
        <v>544</v>
      </c>
      <c r="S71" s="84" t="s">
        <v>14</v>
      </c>
      <c r="T71" s="106">
        <v>2697.71</v>
      </c>
      <c r="U71" s="86" t="b">
        <f t="shared" si="24"/>
        <v>1</v>
      </c>
      <c r="V71" s="87">
        <f t="shared" si="25"/>
        <v>-142.28999999999996</v>
      </c>
      <c r="W71" s="74" t="s">
        <v>601</v>
      </c>
      <c r="X71" s="75" t="s">
        <v>544</v>
      </c>
      <c r="Y71" s="88" t="s">
        <v>14</v>
      </c>
      <c r="Z71" s="89">
        <v>3791</v>
      </c>
      <c r="AA71" s="90" t="b">
        <f t="shared" si="26"/>
        <v>1</v>
      </c>
      <c r="AB71" s="81">
        <f t="shared" si="27"/>
        <v>0</v>
      </c>
      <c r="AC71" s="91">
        <f t="shared" si="28"/>
        <v>-142.28999999999996</v>
      </c>
      <c r="AD71" s="2">
        <f t="shared" si="29"/>
        <v>0</v>
      </c>
      <c r="AF71" s="79" t="s">
        <v>601</v>
      </c>
      <c r="AG71" s="75" t="s">
        <v>544</v>
      </c>
      <c r="AH71" s="76" t="s">
        <v>14</v>
      </c>
      <c r="AI71" s="78">
        <v>4543.3299999999999</v>
      </c>
      <c r="AJ71" s="78">
        <f t="shared" si="30"/>
        <v>5452</v>
      </c>
      <c r="AK71" s="72" t="b">
        <f t="shared" si="31"/>
        <v>1</v>
      </c>
      <c r="AL71" s="93">
        <f t="shared" si="32"/>
        <v>2044</v>
      </c>
      <c r="AM71" s="93">
        <f t="shared" si="38"/>
        <v>5054.166666666667</v>
      </c>
      <c r="AN71" s="93">
        <f t="shared" si="34"/>
        <v>6065</v>
      </c>
      <c r="AO71" s="25">
        <f t="shared" si="35"/>
        <v>0.11243580337490829</v>
      </c>
      <c r="AQ71" s="2">
        <f t="shared" si="36"/>
        <v>2274</v>
      </c>
      <c r="AR71" s="2">
        <f t="shared" si="37"/>
        <v>4543.3299999999999</v>
      </c>
      <c r="AS71" t="b">
        <f>AF71='[3]Материалы в ДС'!A70</f>
        <v>1</v>
      </c>
      <c r="AT71" s="95">
        <f>AI71-'[3]Материалы в ДС'!D70</f>
        <v>0</v>
      </c>
    </row>
    <row r="72" s="26" customFormat="1" ht="15" customHeight="1">
      <c r="A72" s="116" t="s">
        <v>602</v>
      </c>
      <c r="B72" s="116"/>
      <c r="C72" s="116"/>
      <c r="D72" s="117" t="s">
        <v>544</v>
      </c>
      <c r="E72" s="118" t="s">
        <v>14</v>
      </c>
      <c r="F72" s="119">
        <v>2965.8299999999999</v>
      </c>
      <c r="G72" s="120">
        <f t="shared" si="19"/>
        <v>3559</v>
      </c>
      <c r="H72" s="120">
        <f t="shared" si="20"/>
        <v>3300.8299999999999</v>
      </c>
      <c r="I72" s="120">
        <v>3961</v>
      </c>
      <c r="J72" s="16">
        <f t="shared" si="21"/>
        <v>0.11295307670694021</v>
      </c>
      <c r="K72" s="121" t="s">
        <v>602</v>
      </c>
      <c r="L72" s="117" t="s">
        <v>544</v>
      </c>
      <c r="M72" s="118" t="s">
        <v>14</v>
      </c>
      <c r="N72" s="122">
        <v>3763</v>
      </c>
      <c r="O72" s="122">
        <f t="shared" si="22"/>
        <v>3763</v>
      </c>
      <c r="P72" s="123">
        <f t="shared" si="23"/>
        <v>-198</v>
      </c>
      <c r="Q72" s="124" t="s">
        <v>602</v>
      </c>
      <c r="R72" s="125" t="s">
        <v>544</v>
      </c>
      <c r="S72" s="126" t="s">
        <v>14</v>
      </c>
      <c r="T72" s="127">
        <v>2817.9200000000001</v>
      </c>
      <c r="U72" s="128" t="b">
        <f t="shared" si="24"/>
        <v>1</v>
      </c>
      <c r="V72" s="129">
        <f t="shared" si="25"/>
        <v>-147.90999999999985</v>
      </c>
      <c r="W72" s="116" t="s">
        <v>602</v>
      </c>
      <c r="X72" s="117" t="s">
        <v>544</v>
      </c>
      <c r="Y72" s="130" t="s">
        <v>14</v>
      </c>
      <c r="Z72" s="131">
        <v>3961</v>
      </c>
      <c r="AA72" s="132" t="b">
        <f t="shared" si="26"/>
        <v>1</v>
      </c>
      <c r="AB72" s="123">
        <f t="shared" si="27"/>
        <v>0</v>
      </c>
      <c r="AC72" s="133">
        <f t="shared" si="28"/>
        <v>-147.90999999999985</v>
      </c>
      <c r="AD72" s="134">
        <f t="shared" si="29"/>
        <v>-0.0040000000003601599</v>
      </c>
      <c r="AF72" s="121" t="s">
        <v>602</v>
      </c>
      <c r="AG72" s="117" t="s">
        <v>544</v>
      </c>
      <c r="AH72" s="118" t="s">
        <v>14</v>
      </c>
      <c r="AI72" s="120">
        <v>0</v>
      </c>
      <c r="AJ72" s="120">
        <f t="shared" si="30"/>
        <v>0</v>
      </c>
      <c r="AK72" s="26" t="b">
        <f t="shared" si="31"/>
        <v>1</v>
      </c>
      <c r="AL72" s="135">
        <f t="shared" si="32"/>
        <v>-3559</v>
      </c>
      <c r="AM72" s="135">
        <f t="shared" si="38"/>
        <v>0</v>
      </c>
      <c r="AN72" s="135">
        <f t="shared" si="34"/>
        <v>0</v>
      </c>
      <c r="AO72" s="16" t="e">
        <f t="shared" si="35"/>
        <v>#DIV/0!</v>
      </c>
      <c r="AQ72" s="134">
        <f t="shared" si="36"/>
        <v>-3961</v>
      </c>
      <c r="AR72" s="134">
        <f t="shared" si="37"/>
        <v>0</v>
      </c>
      <c r="AS72" s="26" t="b">
        <f>AF72='[3]Материалы в ДС'!A72</f>
        <v>0</v>
      </c>
      <c r="AT72" s="136">
        <f>AI72-'[3]Материалы в ДС'!D72</f>
        <v>0</v>
      </c>
      <c r="AU72" s="26" t="s">
        <v>594</v>
      </c>
    </row>
    <row r="73" ht="15" customHeight="1">
      <c r="A73" s="74" t="s">
        <v>603</v>
      </c>
      <c r="B73" s="74"/>
      <c r="C73" s="74"/>
      <c r="D73" s="75" t="s">
        <v>544</v>
      </c>
      <c r="E73" s="76" t="s">
        <v>14</v>
      </c>
      <c r="F73" s="77">
        <v>9845</v>
      </c>
      <c r="G73" s="78">
        <f t="shared" si="19"/>
        <v>11814</v>
      </c>
      <c r="H73" s="78">
        <f t="shared" si="20"/>
        <v>10953.33</v>
      </c>
      <c r="I73" s="78">
        <v>13144</v>
      </c>
      <c r="J73" s="25">
        <f t="shared" si="21"/>
        <v>0.11257829693583887</v>
      </c>
      <c r="K73" s="79" t="s">
        <v>603</v>
      </c>
      <c r="L73" s="75" t="s">
        <v>544</v>
      </c>
      <c r="M73" s="76" t="s">
        <v>14</v>
      </c>
      <c r="N73" s="80">
        <v>12487</v>
      </c>
      <c r="O73" s="80">
        <f t="shared" si="22"/>
        <v>12487</v>
      </c>
      <c r="P73" s="81">
        <f t="shared" si="23"/>
        <v>-657</v>
      </c>
      <c r="Q73" s="82" t="s">
        <v>603</v>
      </c>
      <c r="R73" s="83" t="s">
        <v>544</v>
      </c>
      <c r="S73" s="84" t="s">
        <v>14</v>
      </c>
      <c r="T73" s="106">
        <v>9352.7900000000009</v>
      </c>
      <c r="U73" s="86" t="b">
        <f t="shared" si="24"/>
        <v>1</v>
      </c>
      <c r="V73" s="87">
        <f t="shared" si="25"/>
        <v>-492.20999999999913</v>
      </c>
      <c r="W73" s="74" t="s">
        <v>603</v>
      </c>
      <c r="X73" s="75" t="s">
        <v>544</v>
      </c>
      <c r="Y73" s="88" t="s">
        <v>14</v>
      </c>
      <c r="Z73" s="89">
        <v>13144</v>
      </c>
      <c r="AA73" s="90" t="b">
        <f t="shared" si="26"/>
        <v>1</v>
      </c>
      <c r="AB73" s="81">
        <f t="shared" si="27"/>
        <v>0</v>
      </c>
      <c r="AC73" s="91">
        <f t="shared" si="28"/>
        <v>-492.20999999999913</v>
      </c>
      <c r="AD73" s="2">
        <f t="shared" si="29"/>
        <v>0</v>
      </c>
      <c r="AF73" s="79" t="s">
        <v>603</v>
      </c>
      <c r="AG73" s="75" t="s">
        <v>544</v>
      </c>
      <c r="AH73" s="76" t="s">
        <v>14</v>
      </c>
      <c r="AI73" s="78">
        <v>15751.67</v>
      </c>
      <c r="AJ73" s="78">
        <f t="shared" si="30"/>
        <v>18902</v>
      </c>
      <c r="AK73" s="72" t="b">
        <f t="shared" si="31"/>
        <v>1</v>
      </c>
      <c r="AL73" s="93">
        <f t="shared" si="32"/>
        <v>7088</v>
      </c>
      <c r="AM73" s="93">
        <f t="shared" si="38"/>
        <v>17525</v>
      </c>
      <c r="AN73" s="93">
        <f t="shared" si="34"/>
        <v>21030</v>
      </c>
      <c r="AO73" s="25">
        <f t="shared" si="35"/>
        <v>0.11258067929319648</v>
      </c>
      <c r="AQ73" s="2">
        <f t="shared" si="36"/>
        <v>7886</v>
      </c>
      <c r="AR73" s="2">
        <f t="shared" si="37"/>
        <v>15751.67</v>
      </c>
      <c r="AS73" t="b">
        <f>AF73='[3]Материалы в ДС'!A71</f>
        <v>1</v>
      </c>
      <c r="AT73" s="95">
        <f>AI73-'[3]Материалы в ДС'!D71</f>
        <v>0</v>
      </c>
    </row>
    <row r="74" s="26" customFormat="1" ht="15" customHeight="1">
      <c r="A74" s="116" t="s">
        <v>604</v>
      </c>
      <c r="B74" s="116"/>
      <c r="C74" s="116"/>
      <c r="D74" s="117" t="s">
        <v>544</v>
      </c>
      <c r="E74" s="118" t="s">
        <v>14</v>
      </c>
      <c r="F74" s="119">
        <v>10594.17</v>
      </c>
      <c r="G74" s="120">
        <f t="shared" ref="G74:G99" si="39">ROUND(F74*1.2,2)</f>
        <v>12713</v>
      </c>
      <c r="H74" s="120">
        <f t="shared" ref="H74:H99" si="40">ROUND(I74/1.2,2)</f>
        <v>11352.5</v>
      </c>
      <c r="I74" s="120">
        <v>13623</v>
      </c>
      <c r="J74" s="16">
        <f t="shared" ref="J74:J99" si="41">I74/G74-1</f>
        <v>0.07158027216235352</v>
      </c>
      <c r="K74" s="121" t="s">
        <v>604</v>
      </c>
      <c r="L74" s="117" t="s">
        <v>544</v>
      </c>
      <c r="M74" s="118" t="s">
        <v>14</v>
      </c>
      <c r="N74" s="122">
        <v>12943</v>
      </c>
      <c r="O74" s="122">
        <f t="shared" ref="O74:O99" si="42">N74</f>
        <v>12943</v>
      </c>
      <c r="P74" s="123">
        <f t="shared" ref="P74:P99" si="43">O74-Z74</f>
        <v>-680</v>
      </c>
      <c r="Q74" s="124" t="s">
        <v>604</v>
      </c>
      <c r="R74" s="125" t="s">
        <v>544</v>
      </c>
      <c r="S74" s="126" t="s">
        <v>14</v>
      </c>
      <c r="T74" s="127">
        <v>10065</v>
      </c>
      <c r="U74" s="128" t="b">
        <f t="shared" ref="U74:U99" si="44">A74=Q74</f>
        <v>1</v>
      </c>
      <c r="V74" s="129">
        <f t="shared" ref="V74:V99" si="45">T74-F74</f>
        <v>-529.17000000000007</v>
      </c>
      <c r="W74" s="116" t="s">
        <v>604</v>
      </c>
      <c r="X74" s="117" t="s">
        <v>544</v>
      </c>
      <c r="Y74" s="130" t="s">
        <v>14</v>
      </c>
      <c r="Z74" s="131">
        <v>13623</v>
      </c>
      <c r="AA74" s="132" t="b">
        <f t="shared" ref="AA74:AA99" si="46">W74=A74</f>
        <v>1</v>
      </c>
      <c r="AB74" s="123">
        <f t="shared" ref="AB74:AB99" si="47">I74-Z74</f>
        <v>0</v>
      </c>
      <c r="AC74" s="133">
        <f t="shared" ref="AC74:AC99" si="48">T74-F74</f>
        <v>-529.17000000000007</v>
      </c>
      <c r="AD74" s="134">
        <f t="shared" ref="AD74:AD99" si="49">F74*1.2-G74</f>
        <v>0.0039999999989959178</v>
      </c>
      <c r="AF74" s="121" t="s">
        <v>604</v>
      </c>
      <c r="AG74" s="117" t="s">
        <v>544</v>
      </c>
      <c r="AH74" s="118" t="s">
        <v>14</v>
      </c>
      <c r="AI74" s="120">
        <v>0</v>
      </c>
      <c r="AJ74" s="120">
        <f t="shared" ref="AJ74:AJ99" si="50">ROUND(AI74*0.2,2)+AI74</f>
        <v>0</v>
      </c>
      <c r="AK74" s="26" t="b">
        <f t="shared" ref="AK74:AK99" si="51">A74=AF74</f>
        <v>1</v>
      </c>
      <c r="AL74" s="135">
        <f t="shared" ref="AL74:AL99" si="52">AJ74-G74</f>
        <v>-12713</v>
      </c>
      <c r="AM74" s="135">
        <f t="shared" si="38"/>
        <v>0</v>
      </c>
      <c r="AN74" s="135">
        <f t="shared" ref="AN74:AN99" si="53">ROUND(AJ74+AJ74*J74,0)</f>
        <v>0</v>
      </c>
      <c r="AO74" s="16" t="e">
        <f t="shared" ref="AO74:AO99" si="54">(AN74-AJ74)/AJ74</f>
        <v>#DIV/0!</v>
      </c>
      <c r="AQ74" s="134">
        <f t="shared" ref="AQ74:AQ99" si="55">AN74-I74</f>
        <v>-13623</v>
      </c>
      <c r="AR74" s="2">
        <f t="shared" ref="AR74:AR99" si="56">ROUND(AI74,2)</f>
        <v>0</v>
      </c>
      <c r="AT74" s="95"/>
      <c r="AU74" s="26" t="s">
        <v>594</v>
      </c>
    </row>
    <row r="75" s="26" customFormat="1" ht="15" customHeight="1">
      <c r="A75" s="116" t="s">
        <v>605</v>
      </c>
      <c r="B75" s="116"/>
      <c r="C75" s="116"/>
      <c r="D75" s="117" t="s">
        <v>544</v>
      </c>
      <c r="E75" s="118" t="s">
        <v>14</v>
      </c>
      <c r="F75" s="119">
        <v>17757.5</v>
      </c>
      <c r="G75" s="120">
        <f t="shared" si="39"/>
        <v>21309</v>
      </c>
      <c r="H75" s="120">
        <f t="shared" si="40"/>
        <v>20131.670000000002</v>
      </c>
      <c r="I75" s="120">
        <v>24158</v>
      </c>
      <c r="J75" s="16">
        <f t="shared" si="41"/>
        <v>0.13369937585057956</v>
      </c>
      <c r="K75" s="121" t="s">
        <v>605</v>
      </c>
      <c r="L75" s="117" t="s">
        <v>544</v>
      </c>
      <c r="M75" s="118" t="s">
        <v>14</v>
      </c>
      <c r="N75" s="122">
        <v>23742</v>
      </c>
      <c r="O75" s="122">
        <f t="shared" si="42"/>
        <v>23742</v>
      </c>
      <c r="P75" s="123">
        <f t="shared" si="43"/>
        <v>-416</v>
      </c>
      <c r="Q75" s="124" t="s">
        <v>605</v>
      </c>
      <c r="R75" s="125" t="s">
        <v>544</v>
      </c>
      <c r="S75" s="126" t="s">
        <v>14</v>
      </c>
      <c r="T75" s="127">
        <v>17451.560000000001</v>
      </c>
      <c r="U75" s="128" t="b">
        <f t="shared" si="44"/>
        <v>1</v>
      </c>
      <c r="V75" s="129">
        <f t="shared" si="45"/>
        <v>-305.93999999999869</v>
      </c>
      <c r="W75" s="116" t="s">
        <v>605</v>
      </c>
      <c r="X75" s="117" t="s">
        <v>544</v>
      </c>
      <c r="Y75" s="130" t="s">
        <v>14</v>
      </c>
      <c r="Z75" s="131">
        <v>24158</v>
      </c>
      <c r="AA75" s="132" t="b">
        <f t="shared" si="46"/>
        <v>1</v>
      </c>
      <c r="AB75" s="123">
        <f t="shared" si="47"/>
        <v>0</v>
      </c>
      <c r="AC75" s="133">
        <f t="shared" si="48"/>
        <v>-305.93999999999869</v>
      </c>
      <c r="AD75" s="134">
        <f t="shared" si="49"/>
        <v>0</v>
      </c>
      <c r="AF75" s="121" t="s">
        <v>605</v>
      </c>
      <c r="AG75" s="117" t="s">
        <v>544</v>
      </c>
      <c r="AH75" s="118" t="s">
        <v>14</v>
      </c>
      <c r="AI75" s="120">
        <v>0</v>
      </c>
      <c r="AJ75" s="120">
        <f t="shared" si="50"/>
        <v>0</v>
      </c>
      <c r="AK75" s="26" t="b">
        <f t="shared" si="51"/>
        <v>1</v>
      </c>
      <c r="AL75" s="135">
        <f t="shared" si="52"/>
        <v>-21309</v>
      </c>
      <c r="AM75" s="135">
        <f t="shared" si="38"/>
        <v>0</v>
      </c>
      <c r="AN75" s="135">
        <f t="shared" si="53"/>
        <v>0</v>
      </c>
      <c r="AO75" s="16" t="e">
        <f t="shared" si="54"/>
        <v>#DIV/0!</v>
      </c>
      <c r="AQ75" s="134">
        <f t="shared" si="55"/>
        <v>-24158</v>
      </c>
      <c r="AR75" s="2">
        <f t="shared" si="56"/>
        <v>0</v>
      </c>
      <c r="AT75" s="95"/>
      <c r="AU75" s="26" t="s">
        <v>594</v>
      </c>
    </row>
    <row r="76" ht="15" customHeight="1">
      <c r="A76" s="69" t="s">
        <v>57</v>
      </c>
      <c r="B76" s="69"/>
      <c r="C76" s="69"/>
      <c r="D76" s="59"/>
      <c r="E76" s="96"/>
      <c r="F76" s="97">
        <v>0</v>
      </c>
      <c r="G76" s="98"/>
      <c r="H76" s="98">
        <f t="shared" si="40"/>
        <v>0</v>
      </c>
      <c r="I76" s="98"/>
      <c r="J76" s="25"/>
      <c r="K76" s="62" t="s">
        <v>57</v>
      </c>
      <c r="L76" s="63"/>
      <c r="M76" s="99"/>
      <c r="N76" s="100"/>
      <c r="O76" s="100"/>
      <c r="P76" s="81">
        <f t="shared" si="43"/>
        <v>0</v>
      </c>
      <c r="Q76" s="66" t="s">
        <v>57</v>
      </c>
      <c r="R76" s="67"/>
      <c r="S76" s="101"/>
      <c r="T76" s="102">
        <v>0</v>
      </c>
      <c r="U76" s="86" t="b">
        <f t="shared" si="44"/>
        <v>1</v>
      </c>
      <c r="V76" s="87">
        <f t="shared" si="45"/>
        <v>0</v>
      </c>
      <c r="W76" s="69" t="s">
        <v>57</v>
      </c>
      <c r="X76" s="59"/>
      <c r="Y76" s="96"/>
      <c r="Z76" s="103"/>
      <c r="AA76" s="90" t="b">
        <f t="shared" si="46"/>
        <v>1</v>
      </c>
      <c r="AB76" s="81">
        <f t="shared" si="47"/>
        <v>0</v>
      </c>
      <c r="AC76" s="91">
        <f t="shared" si="48"/>
        <v>0</v>
      </c>
      <c r="AD76" s="2">
        <f t="shared" si="49"/>
        <v>0</v>
      </c>
      <c r="AF76" s="57" t="s">
        <v>57</v>
      </c>
      <c r="AG76" s="59"/>
      <c r="AH76" s="96"/>
      <c r="AI76" s="98">
        <v>0</v>
      </c>
      <c r="AJ76" s="104"/>
      <c r="AK76" s="72" t="b">
        <f t="shared" si="51"/>
        <v>1</v>
      </c>
      <c r="AL76" s="70"/>
      <c r="AM76" s="70"/>
      <c r="AN76" s="70"/>
      <c r="AQ76" s="2"/>
      <c r="AR76" s="2">
        <f t="shared" si="56"/>
        <v>0</v>
      </c>
    </row>
    <row r="77" ht="15" customHeight="1">
      <c r="A77" s="74" t="s">
        <v>58</v>
      </c>
      <c r="B77" s="74"/>
      <c r="C77" s="74"/>
      <c r="D77" s="75" t="s">
        <v>13</v>
      </c>
      <c r="E77" s="76" t="s">
        <v>14</v>
      </c>
      <c r="F77" s="77">
        <v>795.83000000000004</v>
      </c>
      <c r="G77" s="78">
        <f t="shared" si="39"/>
        <v>955</v>
      </c>
      <c r="H77" s="78">
        <f t="shared" si="40"/>
        <v>890.83000000000004</v>
      </c>
      <c r="I77" s="78">
        <v>1069</v>
      </c>
      <c r="J77" s="25">
        <f t="shared" si="41"/>
        <v>0.1193717277486912</v>
      </c>
      <c r="K77" s="79" t="s">
        <v>58</v>
      </c>
      <c r="L77" s="75" t="s">
        <v>13</v>
      </c>
      <c r="M77" s="76" t="s">
        <v>14</v>
      </c>
      <c r="N77" s="80">
        <v>986</v>
      </c>
      <c r="O77" s="80">
        <f t="shared" si="42"/>
        <v>986</v>
      </c>
      <c r="P77" s="81">
        <f t="shared" si="43"/>
        <v>-83</v>
      </c>
      <c r="Q77" s="82" t="s">
        <v>58</v>
      </c>
      <c r="R77" s="83" t="s">
        <v>13</v>
      </c>
      <c r="S77" s="84" t="s">
        <v>14</v>
      </c>
      <c r="T77" s="85">
        <v>734.09000000000003</v>
      </c>
      <c r="U77" s="86" t="b">
        <f t="shared" si="44"/>
        <v>1</v>
      </c>
      <c r="V77" s="87">
        <f t="shared" si="45"/>
        <v>-61.740000000000009</v>
      </c>
      <c r="W77" s="74" t="s">
        <v>606</v>
      </c>
      <c r="X77" s="75" t="s">
        <v>13</v>
      </c>
      <c r="Y77" s="88" t="s">
        <v>14</v>
      </c>
      <c r="Z77" s="89">
        <v>1069</v>
      </c>
      <c r="AA77" s="90" t="b">
        <f t="shared" si="46"/>
        <v>0</v>
      </c>
      <c r="AB77" s="81">
        <f t="shared" si="47"/>
        <v>0</v>
      </c>
      <c r="AC77" s="91">
        <f t="shared" si="48"/>
        <v>-61.740000000000009</v>
      </c>
      <c r="AD77" s="2">
        <f t="shared" si="49"/>
        <v>-0.0040000000000190994</v>
      </c>
      <c r="AF77" s="79" t="s">
        <v>58</v>
      </c>
      <c r="AG77" s="75" t="s">
        <v>13</v>
      </c>
      <c r="AH77" s="76" t="s">
        <v>14</v>
      </c>
      <c r="AI77" s="92">
        <v>992.5</v>
      </c>
      <c r="AJ77" s="78">
        <f t="shared" si="50"/>
        <v>1191</v>
      </c>
      <c r="AK77" s="72" t="b">
        <f t="shared" si="51"/>
        <v>1</v>
      </c>
      <c r="AL77" s="93">
        <f t="shared" si="52"/>
        <v>236</v>
      </c>
      <c r="AM77" s="93">
        <f t="shared" si="38"/>
        <v>1110.8333333333335</v>
      </c>
      <c r="AN77" s="93">
        <f t="shared" si="53"/>
        <v>1333</v>
      </c>
      <c r="AO77" s="25">
        <f t="shared" si="54"/>
        <v>0.11922753988245172</v>
      </c>
      <c r="AQ77" s="2">
        <f t="shared" si="55"/>
        <v>264</v>
      </c>
      <c r="AR77" s="2">
        <f t="shared" si="56"/>
        <v>992.5</v>
      </c>
      <c r="AS77" t="b">
        <f>AF77='[3]Материалы в ДС'!A73</f>
        <v>1</v>
      </c>
      <c r="AT77" s="95">
        <f>AI77-'[3]Материалы в ДС'!D73</f>
        <v>0</v>
      </c>
    </row>
    <row r="78" ht="15" customHeight="1">
      <c r="A78" s="74" t="s">
        <v>59</v>
      </c>
      <c r="B78" s="74"/>
      <c r="C78" s="74"/>
      <c r="D78" s="75" t="s">
        <v>13</v>
      </c>
      <c r="E78" s="76" t="s">
        <v>14</v>
      </c>
      <c r="F78" s="77">
        <v>845</v>
      </c>
      <c r="G78" s="78">
        <f t="shared" si="39"/>
        <v>1014</v>
      </c>
      <c r="H78" s="78">
        <f t="shared" si="40"/>
        <v>946.67000000000007</v>
      </c>
      <c r="I78" s="78">
        <v>1136</v>
      </c>
      <c r="J78" s="25">
        <f t="shared" si="41"/>
        <v>0.12031558185404334</v>
      </c>
      <c r="K78" s="79" t="s">
        <v>59</v>
      </c>
      <c r="L78" s="75" t="s">
        <v>13</v>
      </c>
      <c r="M78" s="76" t="s">
        <v>14</v>
      </c>
      <c r="N78" s="80">
        <v>1015</v>
      </c>
      <c r="O78" s="80">
        <f t="shared" si="42"/>
        <v>1015</v>
      </c>
      <c r="P78" s="81">
        <f t="shared" si="43"/>
        <v>-121</v>
      </c>
      <c r="Q78" s="82" t="s">
        <v>59</v>
      </c>
      <c r="R78" s="83" t="s">
        <v>13</v>
      </c>
      <c r="S78" s="84" t="s">
        <v>14</v>
      </c>
      <c r="T78" s="85">
        <v>755.13</v>
      </c>
      <c r="U78" s="86" t="b">
        <f t="shared" si="44"/>
        <v>1</v>
      </c>
      <c r="V78" s="87">
        <f t="shared" si="45"/>
        <v>-89.870000000000005</v>
      </c>
      <c r="W78" s="74" t="s">
        <v>607</v>
      </c>
      <c r="X78" s="75" t="s">
        <v>13</v>
      </c>
      <c r="Y78" s="88" t="s">
        <v>14</v>
      </c>
      <c r="Z78" s="89">
        <v>1136</v>
      </c>
      <c r="AA78" s="90" t="b">
        <f t="shared" si="46"/>
        <v>0</v>
      </c>
      <c r="AB78" s="81">
        <f t="shared" si="47"/>
        <v>0</v>
      </c>
      <c r="AC78" s="91">
        <f t="shared" si="48"/>
        <v>-89.870000000000005</v>
      </c>
      <c r="AD78" s="2">
        <f t="shared" si="49"/>
        <v>0</v>
      </c>
      <c r="AF78" s="79" t="s">
        <v>59</v>
      </c>
      <c r="AG78" s="75" t="s">
        <v>13</v>
      </c>
      <c r="AH78" s="76" t="s">
        <v>14</v>
      </c>
      <c r="AI78" s="92">
        <v>1020.83</v>
      </c>
      <c r="AJ78" s="78">
        <f t="shared" si="50"/>
        <v>1225</v>
      </c>
      <c r="AK78" s="72" t="b">
        <f t="shared" si="51"/>
        <v>1</v>
      </c>
      <c r="AL78" s="93">
        <f t="shared" si="52"/>
        <v>211</v>
      </c>
      <c r="AM78" s="93">
        <f t="shared" si="38"/>
        <v>1143.3333333333335</v>
      </c>
      <c r="AN78" s="93">
        <f t="shared" si="53"/>
        <v>1372</v>
      </c>
      <c r="AO78" s="25">
        <f t="shared" si="54"/>
        <v>0.12</v>
      </c>
      <c r="AQ78" s="2">
        <f t="shared" si="55"/>
        <v>236</v>
      </c>
      <c r="AR78" s="2">
        <f t="shared" si="56"/>
        <v>1020.83</v>
      </c>
      <c r="AS78" t="b">
        <f>AF78='[3]Материалы в ДС'!A74</f>
        <v>1</v>
      </c>
      <c r="AT78" s="95">
        <f>AI78-'[3]Материалы в ДС'!D74</f>
        <v>0</v>
      </c>
    </row>
    <row r="79" ht="15" customHeight="1">
      <c r="A79" s="74" t="s">
        <v>60</v>
      </c>
      <c r="B79" s="74"/>
      <c r="C79" s="74"/>
      <c r="D79" s="75" t="s">
        <v>13</v>
      </c>
      <c r="E79" s="76" t="s">
        <v>14</v>
      </c>
      <c r="F79" s="77">
        <v>845</v>
      </c>
      <c r="G79" s="78">
        <f t="shared" si="39"/>
        <v>1014</v>
      </c>
      <c r="H79" s="78">
        <f t="shared" si="40"/>
        <v>945.83000000000004</v>
      </c>
      <c r="I79" s="78">
        <v>1135</v>
      </c>
      <c r="J79" s="25">
        <f t="shared" si="41"/>
        <v>0.11932938856015785</v>
      </c>
      <c r="K79" s="79" t="s">
        <v>60</v>
      </c>
      <c r="L79" s="75" t="s">
        <v>13</v>
      </c>
      <c r="M79" s="76" t="s">
        <v>14</v>
      </c>
      <c r="N79" s="80">
        <v>1047</v>
      </c>
      <c r="O79" s="80">
        <f t="shared" si="42"/>
        <v>1047</v>
      </c>
      <c r="P79" s="81">
        <f t="shared" si="43"/>
        <v>-88</v>
      </c>
      <c r="Q79" s="82" t="s">
        <v>60</v>
      </c>
      <c r="R79" s="83" t="s">
        <v>13</v>
      </c>
      <c r="S79" s="84" t="s">
        <v>14</v>
      </c>
      <c r="T79" s="85">
        <v>779.55999999999995</v>
      </c>
      <c r="U79" s="86" t="b">
        <f t="shared" si="44"/>
        <v>1</v>
      </c>
      <c r="V79" s="87">
        <f t="shared" si="45"/>
        <v>-65.440000000000055</v>
      </c>
      <c r="W79" s="74" t="s">
        <v>608</v>
      </c>
      <c r="X79" s="75" t="s">
        <v>13</v>
      </c>
      <c r="Y79" s="88" t="s">
        <v>14</v>
      </c>
      <c r="Z79" s="89">
        <v>1135</v>
      </c>
      <c r="AA79" s="90" t="b">
        <f t="shared" si="46"/>
        <v>0</v>
      </c>
      <c r="AB79" s="81">
        <f t="shared" si="47"/>
        <v>0</v>
      </c>
      <c r="AC79" s="91">
        <f t="shared" si="48"/>
        <v>-65.440000000000055</v>
      </c>
      <c r="AD79" s="2">
        <f t="shared" si="49"/>
        <v>0</v>
      </c>
      <c r="AF79" s="79" t="s">
        <v>60</v>
      </c>
      <c r="AG79" s="75" t="s">
        <v>13</v>
      </c>
      <c r="AH79" s="76" t="s">
        <v>14</v>
      </c>
      <c r="AI79" s="92">
        <v>1054.1700000000001</v>
      </c>
      <c r="AJ79" s="78">
        <f t="shared" si="50"/>
        <v>1265</v>
      </c>
      <c r="AK79" s="72" t="b">
        <f t="shared" si="51"/>
        <v>1</v>
      </c>
      <c r="AL79" s="93">
        <f t="shared" si="52"/>
        <v>251</v>
      </c>
      <c r="AM79" s="93">
        <f t="shared" si="38"/>
        <v>1180</v>
      </c>
      <c r="AN79" s="93">
        <f t="shared" si="53"/>
        <v>1416</v>
      </c>
      <c r="AO79" s="25">
        <f t="shared" si="54"/>
        <v>0.11936758893280633</v>
      </c>
      <c r="AQ79" s="2">
        <f t="shared" si="55"/>
        <v>281</v>
      </c>
      <c r="AR79" s="2">
        <f t="shared" si="56"/>
        <v>1054.1700000000001</v>
      </c>
      <c r="AS79" t="b">
        <f>AF79='[3]Материалы в ДС'!A75</f>
        <v>1</v>
      </c>
      <c r="AT79" s="95">
        <f>AI79-'[3]Материалы в ДС'!D75</f>
        <v>0</v>
      </c>
    </row>
    <row r="80" ht="15" customHeight="1">
      <c r="A80" s="74" t="s">
        <v>61</v>
      </c>
      <c r="B80" s="74"/>
      <c r="C80" s="74"/>
      <c r="D80" s="75" t="s">
        <v>13</v>
      </c>
      <c r="E80" s="76" t="s">
        <v>14</v>
      </c>
      <c r="F80" s="77">
        <v>880</v>
      </c>
      <c r="G80" s="78">
        <f t="shared" si="39"/>
        <v>1056</v>
      </c>
      <c r="H80" s="78">
        <f t="shared" si="40"/>
        <v>985</v>
      </c>
      <c r="I80" s="78">
        <v>1182</v>
      </c>
      <c r="J80" s="25">
        <f t="shared" si="41"/>
        <v>0.11931818181818188</v>
      </c>
      <c r="K80" s="79" t="s">
        <v>61</v>
      </c>
      <c r="L80" s="75" t="s">
        <v>13</v>
      </c>
      <c r="M80" s="76" t="s">
        <v>14</v>
      </c>
      <c r="N80" s="80">
        <v>1024</v>
      </c>
      <c r="O80" s="80">
        <f t="shared" si="42"/>
        <v>1024</v>
      </c>
      <c r="P80" s="81">
        <f t="shared" si="43"/>
        <v>-158</v>
      </c>
      <c r="Q80" s="82" t="s">
        <v>61</v>
      </c>
      <c r="R80" s="83" t="s">
        <v>13</v>
      </c>
      <c r="S80" s="84" t="s">
        <v>14</v>
      </c>
      <c r="T80" s="85">
        <v>762.26999999999998</v>
      </c>
      <c r="U80" s="86" t="b">
        <f t="shared" si="44"/>
        <v>1</v>
      </c>
      <c r="V80" s="87">
        <f t="shared" si="45"/>
        <v>-117.73000000000002</v>
      </c>
      <c r="W80" s="74" t="s">
        <v>609</v>
      </c>
      <c r="X80" s="75" t="s">
        <v>13</v>
      </c>
      <c r="Y80" s="88" t="s">
        <v>14</v>
      </c>
      <c r="Z80" s="89">
        <v>1182</v>
      </c>
      <c r="AA80" s="90" t="b">
        <f t="shared" si="46"/>
        <v>0</v>
      </c>
      <c r="AB80" s="81">
        <f t="shared" si="47"/>
        <v>0</v>
      </c>
      <c r="AC80" s="91">
        <f t="shared" si="48"/>
        <v>-117.73000000000002</v>
      </c>
      <c r="AD80" s="2">
        <f t="shared" si="49"/>
        <v>0</v>
      </c>
      <c r="AF80" s="79" t="s">
        <v>61</v>
      </c>
      <c r="AG80" s="75" t="s">
        <v>13</v>
      </c>
      <c r="AH80" s="76" t="s">
        <v>14</v>
      </c>
      <c r="AI80" s="92">
        <v>1030.8299999999999</v>
      </c>
      <c r="AJ80" s="78">
        <f t="shared" si="50"/>
        <v>1237</v>
      </c>
      <c r="AK80" s="72" t="b">
        <f t="shared" si="51"/>
        <v>1</v>
      </c>
      <c r="AL80" s="93">
        <f t="shared" si="52"/>
        <v>181</v>
      </c>
      <c r="AM80" s="93">
        <f t="shared" si="38"/>
        <v>1154.1666666666667</v>
      </c>
      <c r="AN80" s="93">
        <f t="shared" si="53"/>
        <v>1385</v>
      </c>
      <c r="AO80" s="25">
        <f t="shared" si="54"/>
        <v>0.1196443007275667</v>
      </c>
      <c r="AQ80" s="2">
        <f t="shared" si="55"/>
        <v>203</v>
      </c>
      <c r="AR80" s="2">
        <f t="shared" si="56"/>
        <v>1030.8299999999999</v>
      </c>
      <c r="AS80" t="b">
        <f>AF80='[3]Материалы в ДС'!A76</f>
        <v>1</v>
      </c>
      <c r="AT80" s="95">
        <f>AI80-'[3]Материалы в ДС'!D76</f>
        <v>0</v>
      </c>
    </row>
    <row r="81" ht="15" customHeight="1">
      <c r="A81" s="74" t="s">
        <v>62</v>
      </c>
      <c r="B81" s="74"/>
      <c r="C81" s="74"/>
      <c r="D81" s="75" t="s">
        <v>13</v>
      </c>
      <c r="E81" s="76" t="s">
        <v>14</v>
      </c>
      <c r="F81" s="77">
        <v>2794.1700000000001</v>
      </c>
      <c r="G81" s="78">
        <f t="shared" si="39"/>
        <v>3353</v>
      </c>
      <c r="H81" s="78">
        <f t="shared" si="40"/>
        <v>3130</v>
      </c>
      <c r="I81" s="78">
        <v>3756</v>
      </c>
      <c r="J81" s="25">
        <f t="shared" si="41"/>
        <v>0.12019087384431848</v>
      </c>
      <c r="K81" s="79" t="s">
        <v>62</v>
      </c>
      <c r="L81" s="75" t="s">
        <v>13</v>
      </c>
      <c r="M81" s="76" t="s">
        <v>14</v>
      </c>
      <c r="N81" s="80">
        <v>3464</v>
      </c>
      <c r="O81" s="80">
        <f t="shared" si="42"/>
        <v>3464</v>
      </c>
      <c r="P81" s="81">
        <f t="shared" si="43"/>
        <v>-292</v>
      </c>
      <c r="Q81" s="82" t="s">
        <v>62</v>
      </c>
      <c r="R81" s="83" t="s">
        <v>13</v>
      </c>
      <c r="S81" s="84" t="s">
        <v>14</v>
      </c>
      <c r="T81" s="106">
        <v>2577.25</v>
      </c>
      <c r="U81" s="86" t="b">
        <f t="shared" si="44"/>
        <v>1</v>
      </c>
      <c r="V81" s="87">
        <f t="shared" si="45"/>
        <v>-216.92000000000007</v>
      </c>
      <c r="W81" s="74" t="s">
        <v>610</v>
      </c>
      <c r="X81" s="75" t="s">
        <v>13</v>
      </c>
      <c r="Y81" s="88" t="s">
        <v>14</v>
      </c>
      <c r="Z81" s="89">
        <v>3756</v>
      </c>
      <c r="AA81" s="90" t="b">
        <f t="shared" si="46"/>
        <v>0</v>
      </c>
      <c r="AB81" s="81">
        <f t="shared" si="47"/>
        <v>0</v>
      </c>
      <c r="AC81" s="91">
        <f t="shared" si="48"/>
        <v>-216.92000000000007</v>
      </c>
      <c r="AD81" s="2">
        <f t="shared" si="49"/>
        <v>0.0039999999999054126</v>
      </c>
      <c r="AF81" s="79" t="s">
        <v>62</v>
      </c>
      <c r="AG81" s="75" t="s">
        <v>13</v>
      </c>
      <c r="AH81" s="76" t="s">
        <v>14</v>
      </c>
      <c r="AI81" s="92">
        <v>3118.3299999999999</v>
      </c>
      <c r="AJ81" s="78">
        <f t="shared" si="50"/>
        <v>3742</v>
      </c>
      <c r="AK81" s="72" t="b">
        <f t="shared" si="51"/>
        <v>1</v>
      </c>
      <c r="AL81" s="93">
        <f t="shared" si="52"/>
        <v>389</v>
      </c>
      <c r="AM81" s="93">
        <f t="shared" si="38"/>
        <v>3493.3333333333335</v>
      </c>
      <c r="AN81" s="93">
        <f t="shared" si="53"/>
        <v>4192</v>
      </c>
      <c r="AO81" s="25">
        <f t="shared" si="54"/>
        <v>0.12025654730090861</v>
      </c>
      <c r="AQ81" s="2">
        <f t="shared" si="55"/>
        <v>436</v>
      </c>
      <c r="AR81" s="2">
        <f t="shared" si="56"/>
        <v>3118.3299999999999</v>
      </c>
      <c r="AS81" t="b">
        <f>AF81='[3]Материалы в ДС'!A77</f>
        <v>1</v>
      </c>
      <c r="AT81" s="95">
        <f>AI81-'[3]Материалы в ДС'!D77</f>
        <v>0</v>
      </c>
    </row>
    <row r="82" ht="15" customHeight="1">
      <c r="A82" s="74" t="s">
        <v>63</v>
      </c>
      <c r="B82" s="74"/>
      <c r="C82" s="74"/>
      <c r="D82" s="75" t="s">
        <v>13</v>
      </c>
      <c r="E82" s="76" t="s">
        <v>14</v>
      </c>
      <c r="F82" s="77">
        <v>2794.1700000000001</v>
      </c>
      <c r="G82" s="78">
        <f t="shared" si="39"/>
        <v>3353</v>
      </c>
      <c r="H82" s="78">
        <f t="shared" si="40"/>
        <v>3130</v>
      </c>
      <c r="I82" s="78">
        <v>3756</v>
      </c>
      <c r="J82" s="25">
        <f t="shared" si="41"/>
        <v>0.12019087384431848</v>
      </c>
      <c r="K82" s="79" t="s">
        <v>63</v>
      </c>
      <c r="L82" s="75" t="s">
        <v>13</v>
      </c>
      <c r="M82" s="76" t="s">
        <v>14</v>
      </c>
      <c r="N82" s="80">
        <v>3464</v>
      </c>
      <c r="O82" s="80">
        <f t="shared" si="42"/>
        <v>3464</v>
      </c>
      <c r="P82" s="81">
        <f t="shared" si="43"/>
        <v>-292</v>
      </c>
      <c r="Q82" s="82" t="s">
        <v>63</v>
      </c>
      <c r="R82" s="83" t="s">
        <v>13</v>
      </c>
      <c r="S82" s="84" t="s">
        <v>14</v>
      </c>
      <c r="T82" s="106">
        <v>2577.25</v>
      </c>
      <c r="U82" s="86" t="b">
        <f t="shared" si="44"/>
        <v>1</v>
      </c>
      <c r="V82" s="87">
        <f t="shared" si="45"/>
        <v>-216.92000000000007</v>
      </c>
      <c r="W82" s="74" t="s">
        <v>611</v>
      </c>
      <c r="X82" s="75" t="s">
        <v>13</v>
      </c>
      <c r="Y82" s="88" t="s">
        <v>14</v>
      </c>
      <c r="Z82" s="89">
        <v>3756</v>
      </c>
      <c r="AA82" s="90" t="b">
        <f t="shared" si="46"/>
        <v>0</v>
      </c>
      <c r="AB82" s="81">
        <f t="shared" si="47"/>
        <v>0</v>
      </c>
      <c r="AC82" s="91">
        <f t="shared" si="48"/>
        <v>-216.92000000000007</v>
      </c>
      <c r="AD82" s="2">
        <f t="shared" si="49"/>
        <v>0.0039999999999054126</v>
      </c>
      <c r="AF82" s="79" t="s">
        <v>63</v>
      </c>
      <c r="AG82" s="75" t="s">
        <v>13</v>
      </c>
      <c r="AH82" s="76" t="s">
        <v>14</v>
      </c>
      <c r="AI82" s="92">
        <v>3118.3299999999999</v>
      </c>
      <c r="AJ82" s="78">
        <f t="shared" si="50"/>
        <v>3742</v>
      </c>
      <c r="AK82" s="72" t="b">
        <f t="shared" si="51"/>
        <v>1</v>
      </c>
      <c r="AL82" s="93">
        <f t="shared" si="52"/>
        <v>389</v>
      </c>
      <c r="AM82" s="93">
        <f t="shared" si="38"/>
        <v>3493.3333333333335</v>
      </c>
      <c r="AN82" s="93">
        <f t="shared" si="53"/>
        <v>4192</v>
      </c>
      <c r="AO82" s="25">
        <f t="shared" si="54"/>
        <v>0.12025654730090861</v>
      </c>
      <c r="AQ82" s="2">
        <f t="shared" si="55"/>
        <v>436</v>
      </c>
      <c r="AR82" s="2">
        <f t="shared" si="56"/>
        <v>3118.3299999999999</v>
      </c>
      <c r="AS82" t="b">
        <f>AF82='[3]Материалы в ДС'!A78</f>
        <v>1</v>
      </c>
      <c r="AT82" s="95">
        <f>AI82-'[3]Материалы в ДС'!D78</f>
        <v>0</v>
      </c>
    </row>
    <row r="83" ht="15" customHeight="1">
      <c r="A83" s="69" t="s">
        <v>64</v>
      </c>
      <c r="B83" s="69"/>
      <c r="C83" s="69"/>
      <c r="D83" s="59"/>
      <c r="E83" s="96"/>
      <c r="F83" s="97">
        <v>0</v>
      </c>
      <c r="G83" s="98"/>
      <c r="H83" s="98">
        <f t="shared" si="40"/>
        <v>0</v>
      </c>
      <c r="I83" s="98"/>
      <c r="J83" s="25"/>
      <c r="K83" s="62" t="s">
        <v>64</v>
      </c>
      <c r="L83" s="63"/>
      <c r="M83" s="99"/>
      <c r="N83" s="100"/>
      <c r="O83" s="100"/>
      <c r="P83" s="81">
        <f t="shared" si="43"/>
        <v>0</v>
      </c>
      <c r="Q83" s="66" t="s">
        <v>64</v>
      </c>
      <c r="R83" s="67"/>
      <c r="S83" s="101"/>
      <c r="T83" s="102">
        <v>0</v>
      </c>
      <c r="U83" s="86" t="b">
        <f t="shared" si="44"/>
        <v>1</v>
      </c>
      <c r="V83" s="87">
        <f t="shared" si="45"/>
        <v>0</v>
      </c>
      <c r="W83" s="69" t="s">
        <v>64</v>
      </c>
      <c r="X83" s="59"/>
      <c r="Y83" s="96"/>
      <c r="Z83" s="103"/>
      <c r="AA83" s="90" t="b">
        <f t="shared" si="46"/>
        <v>1</v>
      </c>
      <c r="AB83" s="81">
        <f t="shared" si="47"/>
        <v>0</v>
      </c>
      <c r="AC83" s="91">
        <f t="shared" si="48"/>
        <v>0</v>
      </c>
      <c r="AD83" s="2">
        <f t="shared" si="49"/>
        <v>0</v>
      </c>
      <c r="AF83" s="57" t="s">
        <v>64</v>
      </c>
      <c r="AG83" s="59"/>
      <c r="AH83" s="96"/>
      <c r="AI83" s="98">
        <v>0</v>
      </c>
      <c r="AJ83" s="104"/>
      <c r="AK83" s="72" t="b">
        <f t="shared" si="51"/>
        <v>1</v>
      </c>
      <c r="AL83" s="70"/>
      <c r="AM83" s="70"/>
      <c r="AN83" s="70"/>
      <c r="AQ83" s="2"/>
      <c r="AR83" s="2">
        <f t="shared" si="56"/>
        <v>0</v>
      </c>
    </row>
    <row r="84" ht="15" customHeight="1">
      <c r="A84" s="108" t="s">
        <v>65</v>
      </c>
      <c r="B84" s="108"/>
      <c r="C84" s="108"/>
      <c r="D84" s="109" t="s">
        <v>13</v>
      </c>
      <c r="E84" s="109" t="s">
        <v>14</v>
      </c>
      <c r="F84" s="77">
        <v>5208.3900000000003</v>
      </c>
      <c r="G84" s="78">
        <f t="shared" si="39"/>
        <v>6250.0699999999997</v>
      </c>
      <c r="H84" s="78">
        <f t="shared" si="40"/>
        <v>5468.3299999999999</v>
      </c>
      <c r="I84" s="78">
        <v>6562</v>
      </c>
      <c r="J84" s="25">
        <f t="shared" si="41"/>
        <v>0.049908241027700528</v>
      </c>
      <c r="K84" s="79" t="s">
        <v>65</v>
      </c>
      <c r="L84" s="75" t="s">
        <v>13</v>
      </c>
      <c r="M84" s="76" t="s">
        <v>14</v>
      </c>
      <c r="N84" s="80">
        <v>6562</v>
      </c>
      <c r="O84" s="80">
        <f t="shared" si="42"/>
        <v>6562</v>
      </c>
      <c r="P84" s="81">
        <f t="shared" si="43"/>
        <v>0</v>
      </c>
      <c r="Q84" s="82" t="s">
        <v>65</v>
      </c>
      <c r="R84" s="114" t="s">
        <v>13</v>
      </c>
      <c r="S84" s="114" t="s">
        <v>14</v>
      </c>
      <c r="T84" s="106">
        <v>5208.3900000000003</v>
      </c>
      <c r="U84" s="86" t="b">
        <f t="shared" si="44"/>
        <v>1</v>
      </c>
      <c r="V84" s="87">
        <f t="shared" si="45"/>
        <v>0</v>
      </c>
      <c r="W84" s="108" t="s">
        <v>65</v>
      </c>
      <c r="X84" s="109" t="s">
        <v>13</v>
      </c>
      <c r="Y84" s="109" t="s">
        <v>14</v>
      </c>
      <c r="Z84" s="89">
        <v>6562</v>
      </c>
      <c r="AA84" s="90" t="b">
        <f t="shared" si="46"/>
        <v>1</v>
      </c>
      <c r="AB84" s="81">
        <f t="shared" si="47"/>
        <v>0</v>
      </c>
      <c r="AC84" s="91">
        <f t="shared" si="48"/>
        <v>0</v>
      </c>
      <c r="AD84" s="2">
        <f t="shared" si="49"/>
        <v>-0.0019999999994979589</v>
      </c>
      <c r="AE84" s="2">
        <f>I84-Материалы!E83</f>
        <v>4862</v>
      </c>
      <c r="AF84" s="115" t="s">
        <v>65</v>
      </c>
      <c r="AG84" s="109" t="s">
        <v>13</v>
      </c>
      <c r="AH84" s="109" t="s">
        <v>14</v>
      </c>
      <c r="AI84" s="78">
        <v>7344.1700000000001</v>
      </c>
      <c r="AJ84" s="78">
        <f t="shared" si="50"/>
        <v>8813</v>
      </c>
      <c r="AK84" s="72" t="b">
        <f t="shared" si="51"/>
        <v>1</v>
      </c>
      <c r="AL84" s="93">
        <f t="shared" si="52"/>
        <v>2562.9300000000003</v>
      </c>
      <c r="AM84" s="93">
        <f t="shared" si="38"/>
        <v>7710.8333333333339</v>
      </c>
      <c r="AN84" s="93">
        <f t="shared" si="53"/>
        <v>9253</v>
      </c>
      <c r="AO84" s="25">
        <f t="shared" si="54"/>
        <v>0.049926245319414503</v>
      </c>
      <c r="AQ84" s="2">
        <f t="shared" si="55"/>
        <v>2691</v>
      </c>
      <c r="AR84" s="2">
        <f t="shared" si="56"/>
        <v>7344.1700000000001</v>
      </c>
      <c r="AS84" t="b">
        <f>AF84='[3]Материалы в ДС'!A80</f>
        <v>1</v>
      </c>
      <c r="AT84" s="95">
        <f>AI84-'[3]Материалы в ДС'!D80</f>
        <v>0</v>
      </c>
    </row>
    <row r="85" ht="15" customHeight="1">
      <c r="A85" s="108" t="s">
        <v>612</v>
      </c>
      <c r="B85" s="108"/>
      <c r="C85" s="108"/>
      <c r="D85" s="109" t="s">
        <v>13</v>
      </c>
      <c r="E85" s="109" t="s">
        <v>14</v>
      </c>
      <c r="F85" s="77">
        <v>5694.6700000000001</v>
      </c>
      <c r="G85" s="78">
        <f t="shared" si="39"/>
        <v>6833.6000000000004</v>
      </c>
      <c r="H85" s="78">
        <f t="shared" si="40"/>
        <v>5979.1700000000001</v>
      </c>
      <c r="I85" s="78">
        <v>7175</v>
      </c>
      <c r="J85" s="25">
        <f t="shared" si="41"/>
        <v>0.049959025989229522</v>
      </c>
      <c r="K85" s="79" t="s">
        <v>612</v>
      </c>
      <c r="L85" s="75" t="s">
        <v>13</v>
      </c>
      <c r="M85" s="76" t="s">
        <v>14</v>
      </c>
      <c r="N85" s="80">
        <v>7175</v>
      </c>
      <c r="O85" s="80">
        <f t="shared" si="42"/>
        <v>7175</v>
      </c>
      <c r="P85" s="81">
        <f t="shared" si="43"/>
        <v>0</v>
      </c>
      <c r="Q85" s="82" t="s">
        <v>612</v>
      </c>
      <c r="R85" s="114" t="s">
        <v>13</v>
      </c>
      <c r="S85" s="114" t="s">
        <v>14</v>
      </c>
      <c r="T85" s="106">
        <v>5694.6700000000001</v>
      </c>
      <c r="U85" s="86" t="b">
        <f t="shared" si="44"/>
        <v>1</v>
      </c>
      <c r="V85" s="87">
        <f t="shared" si="45"/>
        <v>0</v>
      </c>
      <c r="W85" s="108" t="s">
        <v>612</v>
      </c>
      <c r="X85" s="109" t="s">
        <v>13</v>
      </c>
      <c r="Y85" s="109" t="s">
        <v>14</v>
      </c>
      <c r="Z85" s="89">
        <v>7175</v>
      </c>
      <c r="AA85" s="90" t="b">
        <f t="shared" si="46"/>
        <v>1</v>
      </c>
      <c r="AB85" s="81">
        <f t="shared" si="47"/>
        <v>0</v>
      </c>
      <c r="AC85" s="91">
        <f t="shared" si="48"/>
        <v>0</v>
      </c>
      <c r="AD85" s="2">
        <f t="shared" si="49"/>
        <v>0.0039999999999054126</v>
      </c>
      <c r="AE85" s="2">
        <f>I85-Материалы!E84</f>
        <v>4755</v>
      </c>
      <c r="AF85" s="115" t="s">
        <v>612</v>
      </c>
      <c r="AG85" s="109" t="s">
        <v>13</v>
      </c>
      <c r="AH85" s="109" t="s">
        <v>14</v>
      </c>
      <c r="AI85" s="78">
        <v>7905.8299999999999</v>
      </c>
      <c r="AJ85" s="78">
        <f t="shared" si="50"/>
        <v>9487</v>
      </c>
      <c r="AK85" s="72" t="b">
        <f t="shared" si="51"/>
        <v>1</v>
      </c>
      <c r="AL85" s="93">
        <f t="shared" si="52"/>
        <v>2653.3999999999996</v>
      </c>
      <c r="AM85" s="93">
        <f t="shared" si="38"/>
        <v>8300.8333333333339</v>
      </c>
      <c r="AN85" s="93">
        <f t="shared" si="53"/>
        <v>9961</v>
      </c>
      <c r="AO85" s="25">
        <f t="shared" si="54"/>
        <v>0.049963107410140192</v>
      </c>
      <c r="AQ85" s="2">
        <f t="shared" si="55"/>
        <v>2786</v>
      </c>
      <c r="AR85" s="2">
        <f t="shared" si="56"/>
        <v>7905.8299999999999</v>
      </c>
      <c r="AS85" t="b">
        <f>AF85='[3]Материалы в ДС'!A81</f>
        <v>1</v>
      </c>
      <c r="AT85" s="95">
        <f>AI85-'[3]Материалы в ДС'!D81</f>
        <v>0</v>
      </c>
    </row>
    <row r="86" ht="15" customHeight="1">
      <c r="A86" s="108" t="s">
        <v>67</v>
      </c>
      <c r="B86" s="108"/>
      <c r="C86" s="108"/>
      <c r="D86" s="109" t="s">
        <v>13</v>
      </c>
      <c r="E86" s="109" t="s">
        <v>14</v>
      </c>
      <c r="F86" s="77">
        <v>5148.46</v>
      </c>
      <c r="G86" s="78">
        <f t="shared" si="39"/>
        <v>6178.1500000000005</v>
      </c>
      <c r="H86" s="78">
        <f t="shared" si="40"/>
        <v>5405.8299999999999</v>
      </c>
      <c r="I86" s="78">
        <v>6487</v>
      </c>
      <c r="J86" s="25">
        <f t="shared" si="41"/>
        <v>0.049990693006806142</v>
      </c>
      <c r="K86" s="79" t="s">
        <v>67</v>
      </c>
      <c r="L86" s="75" t="s">
        <v>13</v>
      </c>
      <c r="M86" s="76" t="s">
        <v>14</v>
      </c>
      <c r="N86" s="80">
        <v>6298</v>
      </c>
      <c r="O86" s="80">
        <f t="shared" si="42"/>
        <v>6298</v>
      </c>
      <c r="P86" s="81">
        <f t="shared" si="43"/>
        <v>-189</v>
      </c>
      <c r="Q86" s="82" t="s">
        <v>67</v>
      </c>
      <c r="R86" s="114" t="s">
        <v>13</v>
      </c>
      <c r="S86" s="114" t="s">
        <v>14</v>
      </c>
      <c r="T86" s="106">
        <v>4998.5</v>
      </c>
      <c r="U86" s="86" t="b">
        <f t="shared" si="44"/>
        <v>1</v>
      </c>
      <c r="V86" s="87">
        <f t="shared" si="45"/>
        <v>-149.96000000000004</v>
      </c>
      <c r="W86" s="108" t="s">
        <v>67</v>
      </c>
      <c r="X86" s="109" t="s">
        <v>13</v>
      </c>
      <c r="Y86" s="109" t="s">
        <v>14</v>
      </c>
      <c r="Z86" s="89">
        <v>6487</v>
      </c>
      <c r="AA86" s="90" t="b">
        <f t="shared" si="46"/>
        <v>1</v>
      </c>
      <c r="AB86" s="81">
        <f t="shared" si="47"/>
        <v>0</v>
      </c>
      <c r="AC86" s="91">
        <f t="shared" si="48"/>
        <v>-149.96000000000004</v>
      </c>
      <c r="AD86" s="2">
        <f t="shared" si="49"/>
        <v>0.0019999999994979589</v>
      </c>
      <c r="AE86" s="2">
        <f>I86-Материалы!E85</f>
        <v>4847</v>
      </c>
      <c r="AF86" s="115" t="s">
        <v>67</v>
      </c>
      <c r="AG86" s="109" t="s">
        <v>13</v>
      </c>
      <c r="AH86" s="109" t="s">
        <v>14</v>
      </c>
      <c r="AI86" s="78">
        <v>7293.3299999999999</v>
      </c>
      <c r="AJ86" s="78">
        <f t="shared" si="50"/>
        <v>8752</v>
      </c>
      <c r="AK86" s="72" t="b">
        <f t="shared" si="51"/>
        <v>1</v>
      </c>
      <c r="AL86" s="93">
        <f t="shared" si="52"/>
        <v>2573.8499999999995</v>
      </c>
      <c r="AM86" s="93">
        <f t="shared" si="38"/>
        <v>7658.3333333333339</v>
      </c>
      <c r="AN86" s="93">
        <f t="shared" si="53"/>
        <v>9190</v>
      </c>
      <c r="AO86" s="25">
        <f t="shared" si="54"/>
        <v>0.050045703839122484</v>
      </c>
      <c r="AQ86" s="2">
        <f t="shared" si="55"/>
        <v>2703</v>
      </c>
      <c r="AR86" s="2">
        <f t="shared" si="56"/>
        <v>7293.3299999999999</v>
      </c>
      <c r="AS86" t="b">
        <f>AF86='[3]Материалы в ДС'!A82</f>
        <v>1</v>
      </c>
      <c r="AT86" s="95">
        <f>AI86-'[3]Материалы в ДС'!D82</f>
        <v>0</v>
      </c>
    </row>
    <row r="87" ht="15" customHeight="1">
      <c r="A87" s="108" t="s">
        <v>68</v>
      </c>
      <c r="B87" s="108"/>
      <c r="C87" s="108"/>
      <c r="D87" s="109" t="s">
        <v>13</v>
      </c>
      <c r="E87" s="109" t="s">
        <v>14</v>
      </c>
      <c r="F87" s="77">
        <v>5618.3999999999996</v>
      </c>
      <c r="G87" s="78">
        <f t="shared" si="39"/>
        <v>6742.0799999999999</v>
      </c>
      <c r="H87" s="78">
        <f t="shared" si="40"/>
        <v>6378.3299999999999</v>
      </c>
      <c r="I87" s="78">
        <v>7654</v>
      </c>
      <c r="J87" s="25">
        <f t="shared" si="41"/>
        <v>0.13525796193459594</v>
      </c>
      <c r="K87" s="79" t="s">
        <v>68</v>
      </c>
      <c r="L87" s="75" t="s">
        <v>13</v>
      </c>
      <c r="M87" s="76" t="s">
        <v>14</v>
      </c>
      <c r="N87" s="80">
        <v>7010</v>
      </c>
      <c r="O87" s="80">
        <f t="shared" si="42"/>
        <v>7010</v>
      </c>
      <c r="P87" s="81">
        <f t="shared" si="43"/>
        <v>-644</v>
      </c>
      <c r="Q87" s="82" t="s">
        <v>68</v>
      </c>
      <c r="R87" s="114" t="s">
        <v>13</v>
      </c>
      <c r="S87" s="114" t="s">
        <v>14</v>
      </c>
      <c r="T87" s="106">
        <v>5146</v>
      </c>
      <c r="U87" s="86" t="b">
        <f t="shared" si="44"/>
        <v>1</v>
      </c>
      <c r="V87" s="87">
        <f t="shared" si="45"/>
        <v>-472.39999999999964</v>
      </c>
      <c r="W87" s="108" t="s">
        <v>68</v>
      </c>
      <c r="X87" s="109" t="s">
        <v>13</v>
      </c>
      <c r="Y87" s="109" t="s">
        <v>14</v>
      </c>
      <c r="Z87" s="89">
        <v>7654</v>
      </c>
      <c r="AA87" s="90" t="b">
        <f t="shared" si="46"/>
        <v>1</v>
      </c>
      <c r="AB87" s="81">
        <f t="shared" si="47"/>
        <v>0</v>
      </c>
      <c r="AC87" s="91">
        <f t="shared" si="48"/>
        <v>-472.39999999999964</v>
      </c>
      <c r="AD87" s="2">
        <f t="shared" si="49"/>
        <v>-9.0949470177292824e-13</v>
      </c>
      <c r="AE87" s="2">
        <f>I87-Материалы!E86</f>
        <v>5334</v>
      </c>
      <c r="AF87" s="115" t="s">
        <v>68</v>
      </c>
      <c r="AG87" s="109" t="s">
        <v>13</v>
      </c>
      <c r="AH87" s="109" t="s">
        <v>14</v>
      </c>
      <c r="AI87" s="78">
        <v>8130</v>
      </c>
      <c r="AJ87" s="78">
        <f t="shared" si="50"/>
        <v>9756</v>
      </c>
      <c r="AK87" s="72" t="b">
        <f t="shared" si="51"/>
        <v>1</v>
      </c>
      <c r="AL87" s="93">
        <f t="shared" si="52"/>
        <v>3013.9200000000001</v>
      </c>
      <c r="AM87" s="93">
        <f t="shared" si="38"/>
        <v>9230</v>
      </c>
      <c r="AN87" s="93">
        <f t="shared" si="53"/>
        <v>11076</v>
      </c>
      <c r="AO87" s="25">
        <f t="shared" si="54"/>
        <v>0.13530135301353013</v>
      </c>
      <c r="AQ87" s="2">
        <f t="shared" si="55"/>
        <v>3422</v>
      </c>
      <c r="AR87" s="2">
        <f t="shared" si="56"/>
        <v>8130</v>
      </c>
      <c r="AS87" t="b">
        <f>AF87='[3]Материалы в ДС'!A83</f>
        <v>1</v>
      </c>
      <c r="AT87" s="95">
        <f>AI87-'[3]Материалы в ДС'!D83</f>
        <v>0</v>
      </c>
    </row>
    <row r="88" ht="15" customHeight="1">
      <c r="A88" s="108" t="s">
        <v>69</v>
      </c>
      <c r="B88" s="108"/>
      <c r="C88" s="108"/>
      <c r="D88" s="109" t="s">
        <v>13</v>
      </c>
      <c r="E88" s="109" t="s">
        <v>14</v>
      </c>
      <c r="F88" s="77">
        <v>5510.8599999999997</v>
      </c>
      <c r="G88" s="78">
        <f t="shared" si="39"/>
        <v>6613.0299999999997</v>
      </c>
      <c r="H88" s="78">
        <f t="shared" si="40"/>
        <v>5786.6700000000001</v>
      </c>
      <c r="I88" s="78">
        <v>6944</v>
      </c>
      <c r="J88" s="25">
        <f t="shared" si="41"/>
        <v>0.050048162491324044</v>
      </c>
      <c r="K88" s="79" t="s">
        <v>69</v>
      </c>
      <c r="L88" s="75" t="s">
        <v>13</v>
      </c>
      <c r="M88" s="76" t="s">
        <v>14</v>
      </c>
      <c r="N88" s="80">
        <v>6360</v>
      </c>
      <c r="O88" s="80">
        <f t="shared" si="42"/>
        <v>6360</v>
      </c>
      <c r="P88" s="81">
        <f t="shared" si="43"/>
        <v>-584</v>
      </c>
      <c r="Q88" s="82" t="s">
        <v>69</v>
      </c>
      <c r="R88" s="114" t="s">
        <v>13</v>
      </c>
      <c r="S88" s="114" t="s">
        <v>14</v>
      </c>
      <c r="T88" s="106">
        <v>5047.4899999999998</v>
      </c>
      <c r="U88" s="86" t="b">
        <f t="shared" si="44"/>
        <v>1</v>
      </c>
      <c r="V88" s="87">
        <f t="shared" si="45"/>
        <v>-463.36999999999989</v>
      </c>
      <c r="W88" s="108" t="s">
        <v>69</v>
      </c>
      <c r="X88" s="109" t="s">
        <v>13</v>
      </c>
      <c r="Y88" s="109" t="s">
        <v>14</v>
      </c>
      <c r="Z88" s="89">
        <v>6944</v>
      </c>
      <c r="AA88" s="90" t="b">
        <f t="shared" si="46"/>
        <v>1</v>
      </c>
      <c r="AB88" s="81">
        <f t="shared" si="47"/>
        <v>0</v>
      </c>
      <c r="AC88" s="91">
        <f t="shared" si="48"/>
        <v>-463.36999999999989</v>
      </c>
      <c r="AD88" s="2">
        <f t="shared" si="49"/>
        <v>0.0019999999994979589</v>
      </c>
      <c r="AE88" s="2">
        <f>I88-Материалы!E87</f>
        <v>4574</v>
      </c>
      <c r="AF88" s="115" t="s">
        <v>69</v>
      </c>
      <c r="AG88" s="109" t="s">
        <v>13</v>
      </c>
      <c r="AH88" s="109" t="s">
        <v>14</v>
      </c>
      <c r="AI88" s="78">
        <v>7806.6700000000001</v>
      </c>
      <c r="AJ88" s="78">
        <f t="shared" si="50"/>
        <v>9368</v>
      </c>
      <c r="AK88" s="72" t="b">
        <f t="shared" si="51"/>
        <v>1</v>
      </c>
      <c r="AL88" s="93">
        <f t="shared" si="52"/>
        <v>2754.9700000000003</v>
      </c>
      <c r="AM88" s="93">
        <f t="shared" si="38"/>
        <v>8197.5</v>
      </c>
      <c r="AN88" s="93">
        <f t="shared" si="53"/>
        <v>9837</v>
      </c>
      <c r="AO88" s="25">
        <f t="shared" si="54"/>
        <v>0.050064047822374037</v>
      </c>
      <c r="AQ88" s="2">
        <f t="shared" si="55"/>
        <v>2893</v>
      </c>
      <c r="AR88" s="2">
        <f t="shared" si="56"/>
        <v>7806.6700000000001</v>
      </c>
      <c r="AS88" t="b">
        <f>AF88='[3]Материалы в ДС'!A84</f>
        <v>1</v>
      </c>
      <c r="AT88" s="95">
        <f>AI88-'[3]Материалы в ДС'!D84</f>
        <v>0</v>
      </c>
    </row>
    <row r="89" ht="15" customHeight="1">
      <c r="A89" s="108" t="s">
        <v>70</v>
      </c>
      <c r="B89" s="108"/>
      <c r="C89" s="108"/>
      <c r="D89" s="109" t="s">
        <v>13</v>
      </c>
      <c r="E89" s="109" t="s">
        <v>14</v>
      </c>
      <c r="F89" s="77">
        <v>11952.74</v>
      </c>
      <c r="G89" s="78">
        <f t="shared" si="39"/>
        <v>14343.290000000001</v>
      </c>
      <c r="H89" s="78">
        <f t="shared" si="40"/>
        <v>12550</v>
      </c>
      <c r="I89" s="78">
        <v>15060</v>
      </c>
      <c r="J89" s="25">
        <f t="shared" si="41"/>
        <v>0.049968312709287588</v>
      </c>
      <c r="K89" s="79" t="s">
        <v>70</v>
      </c>
      <c r="L89" s="75" t="s">
        <v>13</v>
      </c>
      <c r="M89" s="76" t="s">
        <v>14</v>
      </c>
      <c r="N89" s="80">
        <v>13794</v>
      </c>
      <c r="O89" s="80">
        <f t="shared" si="42"/>
        <v>13794</v>
      </c>
      <c r="P89" s="81">
        <f t="shared" si="43"/>
        <v>-1266</v>
      </c>
      <c r="Q89" s="82" t="s">
        <v>70</v>
      </c>
      <c r="R89" s="114" t="s">
        <v>13</v>
      </c>
      <c r="S89" s="114" t="s">
        <v>14</v>
      </c>
      <c r="T89" s="106">
        <v>10947.73</v>
      </c>
      <c r="U89" s="86" t="b">
        <f t="shared" si="44"/>
        <v>1</v>
      </c>
      <c r="V89" s="87">
        <f t="shared" si="45"/>
        <v>-1005.0100000000002</v>
      </c>
      <c r="W89" s="108" t="s">
        <v>70</v>
      </c>
      <c r="X89" s="109" t="s">
        <v>13</v>
      </c>
      <c r="Y89" s="109" t="s">
        <v>14</v>
      </c>
      <c r="Z89" s="89">
        <v>15060</v>
      </c>
      <c r="AA89" s="90" t="b">
        <f t="shared" si="46"/>
        <v>1</v>
      </c>
      <c r="AB89" s="81">
        <f t="shared" si="47"/>
        <v>0</v>
      </c>
      <c r="AC89" s="91">
        <f t="shared" si="48"/>
        <v>-1005.0100000000002</v>
      </c>
      <c r="AD89" s="2">
        <f t="shared" si="49"/>
        <v>-0.002000000002226443</v>
      </c>
      <c r="AE89" s="2">
        <f>I89-Материалы!E88</f>
        <v>12630</v>
      </c>
      <c r="AF89" s="115" t="s">
        <v>70</v>
      </c>
      <c r="AG89" s="109" t="s">
        <v>13</v>
      </c>
      <c r="AH89" s="109" t="s">
        <v>14</v>
      </c>
      <c r="AI89" s="78">
        <v>17295.830000000002</v>
      </c>
      <c r="AJ89" s="78">
        <f t="shared" si="50"/>
        <v>20755</v>
      </c>
      <c r="AK89" s="72" t="b">
        <f t="shared" si="51"/>
        <v>1</v>
      </c>
      <c r="AL89" s="93">
        <f t="shared" si="52"/>
        <v>6411.7099999999991</v>
      </c>
      <c r="AM89" s="93">
        <f t="shared" si="38"/>
        <v>18160</v>
      </c>
      <c r="AN89" s="93">
        <f t="shared" si="53"/>
        <v>21792</v>
      </c>
      <c r="AO89" s="25">
        <f t="shared" si="54"/>
        <v>0.049963864129125513</v>
      </c>
      <c r="AQ89" s="2">
        <f t="shared" si="55"/>
        <v>6732</v>
      </c>
      <c r="AR89" s="2">
        <f t="shared" si="56"/>
        <v>17295.830000000002</v>
      </c>
      <c r="AS89" t="b">
        <f>AF89='[3]Материалы в ДС'!A85</f>
        <v>1</v>
      </c>
      <c r="AT89" s="95">
        <f>AI89-'[3]Материалы в ДС'!D85</f>
        <v>0</v>
      </c>
    </row>
    <row r="90" ht="15" customHeight="1">
      <c r="A90" s="108" t="s">
        <v>71</v>
      </c>
      <c r="B90" s="108"/>
      <c r="C90" s="108"/>
      <c r="D90" s="109" t="s">
        <v>13</v>
      </c>
      <c r="E90" s="109" t="s">
        <v>14</v>
      </c>
      <c r="F90" s="77">
        <v>21003.52</v>
      </c>
      <c r="G90" s="78">
        <f t="shared" si="39"/>
        <v>25204.220000000001</v>
      </c>
      <c r="H90" s="78">
        <f t="shared" si="40"/>
        <v>22054.170000000002</v>
      </c>
      <c r="I90" s="78">
        <v>26465</v>
      </c>
      <c r="J90" s="25">
        <f t="shared" si="41"/>
        <v>0.050022575584564688</v>
      </c>
      <c r="K90" s="79" t="s">
        <v>71</v>
      </c>
      <c r="L90" s="75" t="s">
        <v>13</v>
      </c>
      <c r="M90" s="76" t="s">
        <v>14</v>
      </c>
      <c r="N90" s="80">
        <v>23791</v>
      </c>
      <c r="O90" s="80">
        <f t="shared" si="42"/>
        <v>23791</v>
      </c>
      <c r="P90" s="81">
        <f t="shared" si="43"/>
        <v>-2674</v>
      </c>
      <c r="Q90" s="82" t="s">
        <v>71</v>
      </c>
      <c r="R90" s="114" t="s">
        <v>13</v>
      </c>
      <c r="S90" s="114" t="s">
        <v>14</v>
      </c>
      <c r="T90" s="106">
        <v>18881.259999999998</v>
      </c>
      <c r="U90" s="86" t="b">
        <f t="shared" si="44"/>
        <v>1</v>
      </c>
      <c r="V90" s="87">
        <f t="shared" si="45"/>
        <v>-2122.260000000002</v>
      </c>
      <c r="W90" s="108" t="s">
        <v>71</v>
      </c>
      <c r="X90" s="109" t="s">
        <v>13</v>
      </c>
      <c r="Y90" s="109" t="s">
        <v>14</v>
      </c>
      <c r="Z90" s="89">
        <v>26465</v>
      </c>
      <c r="AA90" s="90" t="b">
        <f t="shared" si="46"/>
        <v>1</v>
      </c>
      <c r="AB90" s="81">
        <f t="shared" si="47"/>
        <v>0</v>
      </c>
      <c r="AC90" s="91">
        <f t="shared" si="48"/>
        <v>-2122.260000000002</v>
      </c>
      <c r="AD90" s="2">
        <f t="shared" si="49"/>
        <v>0.0039999999971769284</v>
      </c>
      <c r="AE90" s="2">
        <f>I90-Материалы!E89</f>
        <v>24265</v>
      </c>
      <c r="AF90" s="115" t="s">
        <v>71</v>
      </c>
      <c r="AG90" s="109" t="s">
        <v>13</v>
      </c>
      <c r="AH90" s="109" t="s">
        <v>14</v>
      </c>
      <c r="AI90" s="78">
        <v>30392.5</v>
      </c>
      <c r="AJ90" s="78">
        <f t="shared" si="50"/>
        <v>36471</v>
      </c>
      <c r="AK90" s="72" t="b">
        <f t="shared" si="51"/>
        <v>1</v>
      </c>
      <c r="AL90" s="93">
        <f t="shared" si="52"/>
        <v>11266.779999999999</v>
      </c>
      <c r="AM90" s="93">
        <f t="shared" si="38"/>
        <v>31912.5</v>
      </c>
      <c r="AN90" s="93">
        <f t="shared" si="53"/>
        <v>38295</v>
      </c>
      <c r="AO90" s="25">
        <f t="shared" si="54"/>
        <v>0.050012338570370983</v>
      </c>
      <c r="AQ90" s="2">
        <f t="shared" si="55"/>
        <v>11830</v>
      </c>
      <c r="AR90" s="2">
        <f t="shared" si="56"/>
        <v>30392.5</v>
      </c>
      <c r="AS90" t="b">
        <f>AF90='[3]Материалы в ДС'!A86</f>
        <v>1</v>
      </c>
      <c r="AT90" s="95">
        <f>AI90-'[3]Материалы в ДС'!D86</f>
        <v>0</v>
      </c>
    </row>
    <row r="91" ht="15" customHeight="1">
      <c r="A91" s="108" t="s">
        <v>72</v>
      </c>
      <c r="B91" s="108"/>
      <c r="C91" s="108"/>
      <c r="D91" s="109" t="s">
        <v>73</v>
      </c>
      <c r="E91" s="109" t="s">
        <v>14</v>
      </c>
      <c r="F91" s="77">
        <v>2866.6500000000001</v>
      </c>
      <c r="G91" s="78">
        <f t="shared" si="39"/>
        <v>3439.98</v>
      </c>
      <c r="H91" s="78">
        <f t="shared" si="40"/>
        <v>3009.1700000000001</v>
      </c>
      <c r="I91" s="78">
        <v>3611</v>
      </c>
      <c r="J91" s="25">
        <f t="shared" si="41"/>
        <v>0.04971540532212404</v>
      </c>
      <c r="K91" s="79" t="s">
        <v>72</v>
      </c>
      <c r="L91" s="75" t="s">
        <v>73</v>
      </c>
      <c r="M91" s="76" t="s">
        <v>14</v>
      </c>
      <c r="N91" s="80">
        <v>3506</v>
      </c>
      <c r="O91" s="80">
        <f t="shared" si="42"/>
        <v>3506</v>
      </c>
      <c r="P91" s="81">
        <f t="shared" si="43"/>
        <v>-105</v>
      </c>
      <c r="Q91" s="82" t="s">
        <v>72</v>
      </c>
      <c r="R91" s="114" t="s">
        <v>73</v>
      </c>
      <c r="S91" s="114" t="s">
        <v>14</v>
      </c>
      <c r="T91" s="106">
        <v>2783.1500000000001</v>
      </c>
      <c r="U91" s="86" t="b">
        <f t="shared" si="44"/>
        <v>1</v>
      </c>
      <c r="V91" s="87">
        <f t="shared" si="45"/>
        <v>-83.5</v>
      </c>
      <c r="W91" s="108" t="s">
        <v>72</v>
      </c>
      <c r="X91" s="109" t="s">
        <v>73</v>
      </c>
      <c r="Y91" s="109" t="s">
        <v>14</v>
      </c>
      <c r="Z91" s="89">
        <v>3611</v>
      </c>
      <c r="AA91" s="90" t="b">
        <f t="shared" si="46"/>
        <v>1</v>
      </c>
      <c r="AB91" s="81">
        <f t="shared" si="47"/>
        <v>0</v>
      </c>
      <c r="AC91" s="91">
        <f t="shared" si="48"/>
        <v>-83.5</v>
      </c>
      <c r="AD91" s="2">
        <f t="shared" si="49"/>
        <v>0</v>
      </c>
      <c r="AE91" s="2">
        <f>I91-Материалы!E90</f>
        <v>1241</v>
      </c>
      <c r="AF91" s="115" t="s">
        <v>72</v>
      </c>
      <c r="AG91" s="109" t="s">
        <v>73</v>
      </c>
      <c r="AH91" s="109" t="s">
        <v>14</v>
      </c>
      <c r="AI91" s="78">
        <v>3557.5</v>
      </c>
      <c r="AJ91" s="78">
        <f t="shared" si="50"/>
        <v>4269</v>
      </c>
      <c r="AK91" s="72" t="b">
        <f t="shared" si="51"/>
        <v>1</v>
      </c>
      <c r="AL91" s="93">
        <f t="shared" si="52"/>
        <v>829.01999999999998</v>
      </c>
      <c r="AM91" s="93">
        <f t="shared" ref="AM91:AM99" si="57">AN91/1.2</f>
        <v>3734.166666666667</v>
      </c>
      <c r="AN91" s="93">
        <f t="shared" si="53"/>
        <v>4481</v>
      </c>
      <c r="AO91" s="25">
        <f t="shared" si="54"/>
        <v>0.049660342000468496</v>
      </c>
      <c r="AQ91" s="2">
        <f t="shared" si="55"/>
        <v>870</v>
      </c>
      <c r="AR91" s="2">
        <f t="shared" si="56"/>
        <v>3557.5</v>
      </c>
      <c r="AS91" t="b">
        <f>AF91='[3]Материалы в ДС'!A87</f>
        <v>1</v>
      </c>
      <c r="AT91" s="95">
        <f>AI91-'[3]Материалы в ДС'!D87</f>
        <v>0</v>
      </c>
    </row>
    <row r="92" ht="15" customHeight="1">
      <c r="A92" s="108" t="s">
        <v>74</v>
      </c>
      <c r="B92" s="108"/>
      <c r="C92" s="108"/>
      <c r="D92" s="109" t="s">
        <v>73</v>
      </c>
      <c r="E92" s="109" t="s">
        <v>14</v>
      </c>
      <c r="F92" s="77">
        <v>2847.4899999999998</v>
      </c>
      <c r="G92" s="78">
        <f t="shared" si="39"/>
        <v>3416.9900000000002</v>
      </c>
      <c r="H92" s="78">
        <f t="shared" si="40"/>
        <v>2989.1700000000001</v>
      </c>
      <c r="I92" s="78">
        <v>3587</v>
      </c>
      <c r="J92" s="25">
        <f t="shared" si="41"/>
        <v>0.049754315933028703</v>
      </c>
      <c r="K92" s="79" t="s">
        <v>74</v>
      </c>
      <c r="L92" s="75" t="s">
        <v>73</v>
      </c>
      <c r="M92" s="76" t="s">
        <v>14</v>
      </c>
      <c r="N92" s="80">
        <v>3483</v>
      </c>
      <c r="O92" s="80">
        <f t="shared" si="42"/>
        <v>3483</v>
      </c>
      <c r="P92" s="81">
        <f t="shared" si="43"/>
        <v>-104</v>
      </c>
      <c r="Q92" s="82" t="s">
        <v>74</v>
      </c>
      <c r="R92" s="114" t="s">
        <v>73</v>
      </c>
      <c r="S92" s="114" t="s">
        <v>14</v>
      </c>
      <c r="T92" s="106">
        <v>2764.5500000000002</v>
      </c>
      <c r="U92" s="86" t="b">
        <f t="shared" si="44"/>
        <v>1</v>
      </c>
      <c r="V92" s="87">
        <f t="shared" si="45"/>
        <v>-82.9399999999996</v>
      </c>
      <c r="W92" s="108" t="s">
        <v>74</v>
      </c>
      <c r="X92" s="109" t="s">
        <v>73</v>
      </c>
      <c r="Y92" s="109" t="s">
        <v>14</v>
      </c>
      <c r="Z92" s="89">
        <v>3587</v>
      </c>
      <c r="AA92" s="90" t="b">
        <f t="shared" si="46"/>
        <v>1</v>
      </c>
      <c r="AB92" s="81">
        <f t="shared" si="47"/>
        <v>0</v>
      </c>
      <c r="AC92" s="91">
        <f t="shared" si="48"/>
        <v>-82.9399999999996</v>
      </c>
      <c r="AD92" s="2">
        <f t="shared" si="49"/>
        <v>-0.0020000000004074536</v>
      </c>
      <c r="AE92" s="2">
        <f>I92-Материалы!E91</f>
        <v>107</v>
      </c>
      <c r="AF92" s="115" t="s">
        <v>74</v>
      </c>
      <c r="AG92" s="109" t="s">
        <v>73</v>
      </c>
      <c r="AH92" s="109" t="s">
        <v>14</v>
      </c>
      <c r="AI92" s="78">
        <v>3534.1700000000001</v>
      </c>
      <c r="AJ92" s="78">
        <f t="shared" si="50"/>
        <v>4241</v>
      </c>
      <c r="AK92" s="72" t="b">
        <f t="shared" si="51"/>
        <v>1</v>
      </c>
      <c r="AL92" s="93">
        <f t="shared" si="52"/>
        <v>824.00999999999976</v>
      </c>
      <c r="AM92" s="93">
        <f t="shared" si="57"/>
        <v>3710</v>
      </c>
      <c r="AN92" s="93">
        <f t="shared" si="53"/>
        <v>4452</v>
      </c>
      <c r="AO92" s="25">
        <f t="shared" si="54"/>
        <v>0.049752416882810659</v>
      </c>
      <c r="AQ92" s="2">
        <f t="shared" si="55"/>
        <v>865</v>
      </c>
      <c r="AR92" s="2">
        <f t="shared" si="56"/>
        <v>3534.1700000000001</v>
      </c>
      <c r="AS92" t="b">
        <f>AF92='[3]Материалы в ДС'!A88</f>
        <v>1</v>
      </c>
      <c r="AT92" s="95">
        <f>AI92-'[3]Материалы в ДС'!D88</f>
        <v>0</v>
      </c>
    </row>
    <row r="93" ht="15" customHeight="1">
      <c r="A93" s="108" t="s">
        <v>75</v>
      </c>
      <c r="B93" s="108"/>
      <c r="C93" s="108"/>
      <c r="D93" s="109" t="s">
        <v>73</v>
      </c>
      <c r="E93" s="109" t="s">
        <v>14</v>
      </c>
      <c r="F93" s="77">
        <v>2847.4899999999998</v>
      </c>
      <c r="G93" s="78">
        <f t="shared" si="39"/>
        <v>3416.9900000000002</v>
      </c>
      <c r="H93" s="78">
        <f t="shared" si="40"/>
        <v>2989.1700000000001</v>
      </c>
      <c r="I93" s="78">
        <v>3587</v>
      </c>
      <c r="J93" s="25">
        <f t="shared" si="41"/>
        <v>0.049754315933028703</v>
      </c>
      <c r="K93" s="79" t="s">
        <v>75</v>
      </c>
      <c r="L93" s="75" t="s">
        <v>73</v>
      </c>
      <c r="M93" s="76" t="s">
        <v>14</v>
      </c>
      <c r="N93" s="80">
        <v>3483</v>
      </c>
      <c r="O93" s="80">
        <f t="shared" si="42"/>
        <v>3483</v>
      </c>
      <c r="P93" s="81">
        <f t="shared" si="43"/>
        <v>-104</v>
      </c>
      <c r="Q93" s="82" t="s">
        <v>75</v>
      </c>
      <c r="R93" s="114" t="s">
        <v>73</v>
      </c>
      <c r="S93" s="114" t="s">
        <v>14</v>
      </c>
      <c r="T93" s="106">
        <v>2764.5500000000002</v>
      </c>
      <c r="U93" s="86" t="b">
        <f t="shared" si="44"/>
        <v>1</v>
      </c>
      <c r="V93" s="87">
        <f t="shared" si="45"/>
        <v>-82.9399999999996</v>
      </c>
      <c r="W93" s="108" t="s">
        <v>75</v>
      </c>
      <c r="X93" s="109" t="s">
        <v>73</v>
      </c>
      <c r="Y93" s="109" t="s">
        <v>14</v>
      </c>
      <c r="Z93" s="89">
        <v>3587</v>
      </c>
      <c r="AA93" s="90" t="b">
        <f t="shared" si="46"/>
        <v>1</v>
      </c>
      <c r="AB93" s="81">
        <f t="shared" si="47"/>
        <v>0</v>
      </c>
      <c r="AC93" s="91">
        <f t="shared" si="48"/>
        <v>-82.9399999999996</v>
      </c>
      <c r="AD93" s="2">
        <f t="shared" si="49"/>
        <v>-0.0020000000004074536</v>
      </c>
      <c r="AE93" s="2">
        <f>I93-Материалы!E92</f>
        <v>277</v>
      </c>
      <c r="AF93" s="115" t="s">
        <v>75</v>
      </c>
      <c r="AG93" s="109" t="s">
        <v>73</v>
      </c>
      <c r="AH93" s="109" t="s">
        <v>14</v>
      </c>
      <c r="AI93" s="78">
        <v>3534.1700000000001</v>
      </c>
      <c r="AJ93" s="78">
        <f t="shared" si="50"/>
        <v>4241</v>
      </c>
      <c r="AK93" s="72" t="b">
        <f t="shared" si="51"/>
        <v>1</v>
      </c>
      <c r="AL93" s="93">
        <f t="shared" si="52"/>
        <v>824.00999999999976</v>
      </c>
      <c r="AM93" s="93">
        <f t="shared" si="57"/>
        <v>3710</v>
      </c>
      <c r="AN93" s="93">
        <f t="shared" si="53"/>
        <v>4452</v>
      </c>
      <c r="AO93" s="25">
        <f t="shared" si="54"/>
        <v>0.049752416882810659</v>
      </c>
      <c r="AQ93" s="2">
        <f t="shared" si="55"/>
        <v>865</v>
      </c>
      <c r="AR93" s="2">
        <f t="shared" si="56"/>
        <v>3534.1700000000001</v>
      </c>
      <c r="AS93" t="b">
        <f>AF93='[3]Материалы в ДС'!A89</f>
        <v>1</v>
      </c>
      <c r="AT93" s="95">
        <f>AI93-'[3]Материалы в ДС'!D89</f>
        <v>0</v>
      </c>
    </row>
    <row r="94" ht="15" customHeight="1">
      <c r="A94" s="108" t="s">
        <v>76</v>
      </c>
      <c r="B94" s="108"/>
      <c r="C94" s="108"/>
      <c r="D94" s="109" t="s">
        <v>73</v>
      </c>
      <c r="E94" s="109" t="s">
        <v>14</v>
      </c>
      <c r="F94" s="77">
        <v>2847.4899999999998</v>
      </c>
      <c r="G94" s="78">
        <f t="shared" si="39"/>
        <v>3416.9900000000002</v>
      </c>
      <c r="H94" s="78">
        <f t="shared" si="40"/>
        <v>2989.1700000000001</v>
      </c>
      <c r="I94" s="78">
        <v>3587</v>
      </c>
      <c r="J94" s="25">
        <f t="shared" si="41"/>
        <v>0.049754315933028703</v>
      </c>
      <c r="K94" s="79" t="s">
        <v>76</v>
      </c>
      <c r="L94" s="75" t="s">
        <v>73</v>
      </c>
      <c r="M94" s="76" t="s">
        <v>14</v>
      </c>
      <c r="N94" s="80">
        <v>3483</v>
      </c>
      <c r="O94" s="80">
        <f t="shared" si="42"/>
        <v>3483</v>
      </c>
      <c r="P94" s="81">
        <f t="shared" si="43"/>
        <v>-104</v>
      </c>
      <c r="Q94" s="82" t="s">
        <v>76</v>
      </c>
      <c r="R94" s="114" t="s">
        <v>73</v>
      </c>
      <c r="S94" s="114" t="s">
        <v>14</v>
      </c>
      <c r="T94" s="106">
        <v>2764.5500000000002</v>
      </c>
      <c r="U94" s="86" t="b">
        <f t="shared" si="44"/>
        <v>1</v>
      </c>
      <c r="V94" s="87">
        <f t="shared" si="45"/>
        <v>-82.9399999999996</v>
      </c>
      <c r="W94" s="108" t="s">
        <v>76</v>
      </c>
      <c r="X94" s="109" t="s">
        <v>73</v>
      </c>
      <c r="Y94" s="109" t="s">
        <v>14</v>
      </c>
      <c r="Z94" s="89">
        <v>3587</v>
      </c>
      <c r="AA94" s="90" t="b">
        <f t="shared" si="46"/>
        <v>1</v>
      </c>
      <c r="AB94" s="81">
        <f t="shared" si="47"/>
        <v>0</v>
      </c>
      <c r="AC94" s="91">
        <f t="shared" si="48"/>
        <v>-82.9399999999996</v>
      </c>
      <c r="AD94" s="2">
        <f t="shared" si="49"/>
        <v>-0.0020000000004074536</v>
      </c>
      <c r="AE94" s="2">
        <f>I94-Материалы!E93</f>
        <v>107</v>
      </c>
      <c r="AF94" s="115" t="s">
        <v>76</v>
      </c>
      <c r="AG94" s="109" t="s">
        <v>73</v>
      </c>
      <c r="AH94" s="109" t="s">
        <v>14</v>
      </c>
      <c r="AI94" s="78">
        <v>3534.1700000000001</v>
      </c>
      <c r="AJ94" s="78">
        <f t="shared" si="50"/>
        <v>4241</v>
      </c>
      <c r="AK94" s="72" t="b">
        <f t="shared" si="51"/>
        <v>1</v>
      </c>
      <c r="AL94" s="93">
        <f t="shared" si="52"/>
        <v>824.00999999999976</v>
      </c>
      <c r="AM94" s="93">
        <f t="shared" si="57"/>
        <v>3710</v>
      </c>
      <c r="AN94" s="93">
        <f t="shared" si="53"/>
        <v>4452</v>
      </c>
      <c r="AO94" s="25">
        <f t="shared" si="54"/>
        <v>0.049752416882810659</v>
      </c>
      <c r="AQ94" s="2">
        <f t="shared" si="55"/>
        <v>865</v>
      </c>
      <c r="AR94" s="2">
        <f t="shared" si="56"/>
        <v>3534.1700000000001</v>
      </c>
      <c r="AS94" t="b">
        <f>AF94='[3]Материалы в ДС'!A90</f>
        <v>1</v>
      </c>
      <c r="AT94" s="95">
        <f>AI94-'[3]Материалы в ДС'!D90</f>
        <v>0</v>
      </c>
    </row>
    <row r="95" ht="15" customHeight="1">
      <c r="A95" s="108" t="s">
        <v>77</v>
      </c>
      <c r="B95" s="108"/>
      <c r="C95" s="108"/>
      <c r="D95" s="109" t="s">
        <v>73</v>
      </c>
      <c r="E95" s="109" t="s">
        <v>14</v>
      </c>
      <c r="F95" s="77">
        <v>3491.0300000000002</v>
      </c>
      <c r="G95" s="78">
        <f t="shared" si="39"/>
        <v>4189.2399999999998</v>
      </c>
      <c r="H95" s="78">
        <f t="shared" si="40"/>
        <v>3665.8299999999999</v>
      </c>
      <c r="I95" s="78">
        <v>4399</v>
      </c>
      <c r="J95" s="25">
        <f t="shared" si="41"/>
        <v>0.050071134621076929</v>
      </c>
      <c r="K95" s="79" t="s">
        <v>77</v>
      </c>
      <c r="L95" s="75" t="s">
        <v>73</v>
      </c>
      <c r="M95" s="76" t="s">
        <v>14</v>
      </c>
      <c r="N95" s="80">
        <v>4271</v>
      </c>
      <c r="O95" s="80">
        <f t="shared" si="42"/>
        <v>4271</v>
      </c>
      <c r="P95" s="81">
        <f t="shared" si="43"/>
        <v>-128</v>
      </c>
      <c r="Q95" s="82" t="s">
        <v>77</v>
      </c>
      <c r="R95" s="114" t="s">
        <v>73</v>
      </c>
      <c r="S95" s="114" t="s">
        <v>14</v>
      </c>
      <c r="T95" s="106">
        <v>3389.3400000000001</v>
      </c>
      <c r="U95" s="86" t="b">
        <f t="shared" si="44"/>
        <v>1</v>
      </c>
      <c r="V95" s="87">
        <f t="shared" si="45"/>
        <v>-101.69000000000005</v>
      </c>
      <c r="W95" s="108" t="s">
        <v>77</v>
      </c>
      <c r="X95" s="109" t="s">
        <v>73</v>
      </c>
      <c r="Y95" s="109" t="s">
        <v>14</v>
      </c>
      <c r="Z95" s="89">
        <v>4399</v>
      </c>
      <c r="AA95" s="90" t="b">
        <f t="shared" si="46"/>
        <v>1</v>
      </c>
      <c r="AB95" s="81">
        <f t="shared" si="47"/>
        <v>0</v>
      </c>
      <c r="AC95" s="91">
        <f t="shared" si="48"/>
        <v>-101.69000000000005</v>
      </c>
      <c r="AD95" s="2">
        <f t="shared" si="49"/>
        <v>-0.0039999999999054126</v>
      </c>
      <c r="AE95" s="2">
        <f>I95-Материалы!E94</f>
        <v>949</v>
      </c>
      <c r="AF95" s="115" t="s">
        <v>77</v>
      </c>
      <c r="AG95" s="109" t="s">
        <v>73</v>
      </c>
      <c r="AH95" s="109" t="s">
        <v>14</v>
      </c>
      <c r="AI95" s="78">
        <v>4332.5</v>
      </c>
      <c r="AJ95" s="78">
        <f t="shared" si="50"/>
        <v>5199</v>
      </c>
      <c r="AK95" s="72" t="b">
        <f t="shared" si="51"/>
        <v>1</v>
      </c>
      <c r="AL95" s="93">
        <f t="shared" si="52"/>
        <v>1009.7600000000002</v>
      </c>
      <c r="AM95" s="93">
        <f t="shared" si="57"/>
        <v>4549.166666666667</v>
      </c>
      <c r="AN95" s="93">
        <f t="shared" si="53"/>
        <v>5459</v>
      </c>
      <c r="AO95" s="25">
        <f t="shared" si="54"/>
        <v>0.050009617234083481</v>
      </c>
      <c r="AQ95" s="2">
        <f t="shared" si="55"/>
        <v>1060</v>
      </c>
      <c r="AR95" s="2">
        <f t="shared" si="56"/>
        <v>4332.5</v>
      </c>
      <c r="AS95" t="b">
        <f>AF95='[3]Материалы в ДС'!A91</f>
        <v>1</v>
      </c>
      <c r="AT95" s="95">
        <f>AI95-'[3]Материалы в ДС'!D91</f>
        <v>0</v>
      </c>
    </row>
    <row r="96" ht="15" customHeight="1">
      <c r="A96" s="108" t="s">
        <v>78</v>
      </c>
      <c r="B96" s="108"/>
      <c r="C96" s="108"/>
      <c r="D96" s="109" t="s">
        <v>73</v>
      </c>
      <c r="E96" s="109" t="s">
        <v>14</v>
      </c>
      <c r="F96" s="77">
        <v>3938.8299999999999</v>
      </c>
      <c r="G96" s="78">
        <f t="shared" si="39"/>
        <v>4726.6000000000004</v>
      </c>
      <c r="H96" s="78">
        <f t="shared" si="40"/>
        <v>4136.6700000000001</v>
      </c>
      <c r="I96" s="78">
        <v>4964</v>
      </c>
      <c r="J96" s="25">
        <f t="shared" si="41"/>
        <v>0.050226378369229385</v>
      </c>
      <c r="K96" s="79" t="s">
        <v>78</v>
      </c>
      <c r="L96" s="75" t="s">
        <v>73</v>
      </c>
      <c r="M96" s="76" t="s">
        <v>14</v>
      </c>
      <c r="N96" s="80">
        <v>4819</v>
      </c>
      <c r="O96" s="80">
        <f t="shared" si="42"/>
        <v>4819</v>
      </c>
      <c r="P96" s="81">
        <f t="shared" si="43"/>
        <v>-145</v>
      </c>
      <c r="Q96" s="82" t="s">
        <v>78</v>
      </c>
      <c r="R96" s="114" t="s">
        <v>73</v>
      </c>
      <c r="S96" s="114" t="s">
        <v>14</v>
      </c>
      <c r="T96" s="106">
        <v>3824.1100000000001</v>
      </c>
      <c r="U96" s="86" t="b">
        <f t="shared" si="44"/>
        <v>1</v>
      </c>
      <c r="V96" s="87">
        <f t="shared" si="45"/>
        <v>-114.7199999999998</v>
      </c>
      <c r="W96" s="108" t="s">
        <v>78</v>
      </c>
      <c r="X96" s="109" t="s">
        <v>73</v>
      </c>
      <c r="Y96" s="109" t="s">
        <v>14</v>
      </c>
      <c r="Z96" s="89">
        <v>4964</v>
      </c>
      <c r="AA96" s="90" t="b">
        <f t="shared" si="46"/>
        <v>1</v>
      </c>
      <c r="AB96" s="81">
        <f t="shared" si="47"/>
        <v>0</v>
      </c>
      <c r="AC96" s="91">
        <f t="shared" si="48"/>
        <v>-114.7199999999998</v>
      </c>
      <c r="AD96" s="2">
        <f t="shared" si="49"/>
        <v>-0.0040000000008149073</v>
      </c>
      <c r="AE96" s="2">
        <f>I96-Материалы!E95</f>
        <v>3624</v>
      </c>
      <c r="AF96" s="115" t="s">
        <v>78</v>
      </c>
      <c r="AG96" s="109" t="s">
        <v>73</v>
      </c>
      <c r="AH96" s="109" t="s">
        <v>14</v>
      </c>
      <c r="AI96" s="78">
        <v>4893.3299999999999</v>
      </c>
      <c r="AJ96" s="78">
        <f t="shared" si="50"/>
        <v>5872</v>
      </c>
      <c r="AK96" s="72" t="b">
        <f t="shared" si="51"/>
        <v>1</v>
      </c>
      <c r="AL96" s="93">
        <f t="shared" si="52"/>
        <v>1145.3999999999996</v>
      </c>
      <c r="AM96" s="93">
        <f t="shared" si="57"/>
        <v>5139.166666666667</v>
      </c>
      <c r="AN96" s="93">
        <f t="shared" si="53"/>
        <v>6167</v>
      </c>
      <c r="AO96" s="25">
        <f t="shared" si="54"/>
        <v>0.05023841961852861</v>
      </c>
      <c r="AQ96" s="2">
        <f t="shared" si="55"/>
        <v>1203</v>
      </c>
      <c r="AR96" s="2">
        <f t="shared" si="56"/>
        <v>4893.3299999999999</v>
      </c>
      <c r="AS96" t="b">
        <f>AF96='[3]Материалы в ДС'!A92</f>
        <v>1</v>
      </c>
      <c r="AT96" s="95">
        <f>AI96-'[3]Материалы в ДС'!D92</f>
        <v>0</v>
      </c>
    </row>
    <row r="97" ht="15" customHeight="1">
      <c r="A97" s="108" t="s">
        <v>79</v>
      </c>
      <c r="B97" s="108"/>
      <c r="C97" s="108"/>
      <c r="D97" s="109" t="s">
        <v>73</v>
      </c>
      <c r="E97" s="109" t="s">
        <v>14</v>
      </c>
      <c r="F97" s="77">
        <v>7823.9700000000003</v>
      </c>
      <c r="G97" s="78">
        <f t="shared" si="39"/>
        <v>9388.7600000000002</v>
      </c>
      <c r="H97" s="78">
        <f t="shared" si="40"/>
        <v>8215.8299999999999</v>
      </c>
      <c r="I97" s="78">
        <v>9859</v>
      </c>
      <c r="J97" s="25">
        <f t="shared" si="41"/>
        <v>0.050085421290990473</v>
      </c>
      <c r="K97" s="79" t="s">
        <v>79</v>
      </c>
      <c r="L97" s="75" t="s">
        <v>73</v>
      </c>
      <c r="M97" s="76" t="s">
        <v>14</v>
      </c>
      <c r="N97" s="80">
        <v>9115</v>
      </c>
      <c r="O97" s="80">
        <f t="shared" si="42"/>
        <v>9115</v>
      </c>
      <c r="P97" s="81">
        <f t="shared" si="43"/>
        <v>-744</v>
      </c>
      <c r="Q97" s="82" t="s">
        <v>79</v>
      </c>
      <c r="R97" s="114" t="s">
        <v>73</v>
      </c>
      <c r="S97" s="114" t="s">
        <v>14</v>
      </c>
      <c r="T97" s="106">
        <v>7233.8699999999999</v>
      </c>
      <c r="U97" s="86" t="b">
        <f t="shared" si="44"/>
        <v>1</v>
      </c>
      <c r="V97" s="87">
        <f t="shared" si="45"/>
        <v>-590.10000000000036</v>
      </c>
      <c r="W97" s="108" t="s">
        <v>79</v>
      </c>
      <c r="X97" s="109" t="s">
        <v>73</v>
      </c>
      <c r="Y97" s="109" t="s">
        <v>14</v>
      </c>
      <c r="Z97" s="89">
        <v>9859</v>
      </c>
      <c r="AA97" s="90" t="b">
        <f t="shared" si="46"/>
        <v>1</v>
      </c>
      <c r="AB97" s="81">
        <f t="shared" si="47"/>
        <v>0</v>
      </c>
      <c r="AC97" s="91">
        <f t="shared" si="48"/>
        <v>-590.10000000000036</v>
      </c>
      <c r="AD97" s="2">
        <f t="shared" si="49"/>
        <v>0.0039999999989959178</v>
      </c>
      <c r="AE97" s="2">
        <f>I97-Материалы!E96</f>
        <v>8619</v>
      </c>
      <c r="AF97" s="115" t="s">
        <v>79</v>
      </c>
      <c r="AG97" s="109" t="s">
        <v>73</v>
      </c>
      <c r="AH97" s="109" t="s">
        <v>14</v>
      </c>
      <c r="AI97" s="78">
        <v>10310.83</v>
      </c>
      <c r="AJ97" s="78">
        <f t="shared" si="50"/>
        <v>12373</v>
      </c>
      <c r="AK97" s="72" t="b">
        <f t="shared" si="51"/>
        <v>1</v>
      </c>
      <c r="AL97" s="93">
        <f t="shared" si="52"/>
        <v>2984.2399999999998</v>
      </c>
      <c r="AM97" s="93">
        <f t="shared" si="57"/>
        <v>10827.5</v>
      </c>
      <c r="AN97" s="93">
        <f t="shared" si="53"/>
        <v>12993</v>
      </c>
      <c r="AO97" s="25">
        <f t="shared" si="54"/>
        <v>0.050109108542794795</v>
      </c>
      <c r="AQ97" s="2">
        <f t="shared" si="55"/>
        <v>3134</v>
      </c>
      <c r="AR97" s="2">
        <f t="shared" si="56"/>
        <v>10310.83</v>
      </c>
      <c r="AS97" t="b">
        <f>AF97='[3]Материалы в ДС'!A93</f>
        <v>1</v>
      </c>
      <c r="AT97" s="95">
        <f>AI97-'[3]Материалы в ДС'!D93</f>
        <v>0</v>
      </c>
    </row>
    <row r="98" ht="15" customHeight="1">
      <c r="A98" s="108" t="s">
        <v>80</v>
      </c>
      <c r="B98" s="108"/>
      <c r="C98" s="108"/>
      <c r="D98" s="109" t="s">
        <v>73</v>
      </c>
      <c r="E98" s="109" t="s">
        <v>14</v>
      </c>
      <c r="F98" s="77">
        <v>8321.0599999999995</v>
      </c>
      <c r="G98" s="78">
        <f t="shared" si="39"/>
        <v>9985.2700000000004</v>
      </c>
      <c r="H98" s="78">
        <f t="shared" si="40"/>
        <v>8736.6700000000001</v>
      </c>
      <c r="I98" s="78">
        <v>10484</v>
      </c>
      <c r="J98" s="25">
        <f t="shared" si="41"/>
        <v>0.049946571299524178</v>
      </c>
      <c r="K98" s="79" t="s">
        <v>80</v>
      </c>
      <c r="L98" s="75" t="s">
        <v>73</v>
      </c>
      <c r="M98" s="76" t="s">
        <v>14</v>
      </c>
      <c r="N98" s="80">
        <v>9693</v>
      </c>
      <c r="O98" s="80">
        <f t="shared" si="42"/>
        <v>9693</v>
      </c>
      <c r="P98" s="81">
        <f t="shared" si="43"/>
        <v>-791</v>
      </c>
      <c r="Q98" s="82" t="s">
        <v>80</v>
      </c>
      <c r="R98" s="114" t="s">
        <v>73</v>
      </c>
      <c r="S98" s="114" t="s">
        <v>14</v>
      </c>
      <c r="T98" s="106">
        <v>7693.04</v>
      </c>
      <c r="U98" s="86" t="b">
        <f t="shared" si="44"/>
        <v>1</v>
      </c>
      <c r="V98" s="87">
        <f t="shared" si="45"/>
        <v>-628.01999999999953</v>
      </c>
      <c r="W98" s="108" t="s">
        <v>80</v>
      </c>
      <c r="X98" s="109" t="s">
        <v>73</v>
      </c>
      <c r="Y98" s="109" t="s">
        <v>14</v>
      </c>
      <c r="Z98" s="89">
        <v>10484</v>
      </c>
      <c r="AA98" s="90" t="b">
        <f t="shared" si="46"/>
        <v>1</v>
      </c>
      <c r="AB98" s="81">
        <f t="shared" si="47"/>
        <v>0</v>
      </c>
      <c r="AC98" s="91">
        <f t="shared" si="48"/>
        <v>-628.01999999999953</v>
      </c>
      <c r="AD98" s="2">
        <f t="shared" si="49"/>
        <v>0.0019999999985884642</v>
      </c>
      <c r="AE98" s="2">
        <f>I98-Материалы!E97</f>
        <v>9224</v>
      </c>
      <c r="AF98" s="115" t="s">
        <v>80</v>
      </c>
      <c r="AG98" s="109" t="s">
        <v>73</v>
      </c>
      <c r="AH98" s="109" t="s">
        <v>14</v>
      </c>
      <c r="AI98" s="78">
        <v>10965.83</v>
      </c>
      <c r="AJ98" s="78">
        <f t="shared" si="50"/>
        <v>13159</v>
      </c>
      <c r="AK98" s="72" t="b">
        <f t="shared" si="51"/>
        <v>1</v>
      </c>
      <c r="AL98" s="93">
        <f t="shared" si="52"/>
        <v>3173.7299999999996</v>
      </c>
      <c r="AM98" s="93">
        <f t="shared" si="57"/>
        <v>11513.333333333334</v>
      </c>
      <c r="AN98" s="93">
        <f t="shared" si="53"/>
        <v>13816</v>
      </c>
      <c r="AO98" s="25">
        <f t="shared" si="54"/>
        <v>0.049927806064290599</v>
      </c>
      <c r="AQ98" s="2">
        <f t="shared" si="55"/>
        <v>3332</v>
      </c>
      <c r="AR98" s="2">
        <f t="shared" si="56"/>
        <v>10965.83</v>
      </c>
      <c r="AS98" t="b">
        <f>AF98='[3]Материалы в ДС'!A94</f>
        <v>1</v>
      </c>
      <c r="AT98" s="95">
        <f>AI98-'[3]Материалы в ДС'!D94</f>
        <v>0</v>
      </c>
    </row>
    <row r="99" ht="15" customHeight="1">
      <c r="A99" s="108" t="s">
        <v>613</v>
      </c>
      <c r="B99" s="108"/>
      <c r="C99" s="108"/>
      <c r="D99" s="109" t="s">
        <v>73</v>
      </c>
      <c r="E99" s="109" t="s">
        <v>14</v>
      </c>
      <c r="F99" s="77">
        <v>12565.77</v>
      </c>
      <c r="G99" s="78">
        <f t="shared" si="39"/>
        <v>15078.92</v>
      </c>
      <c r="H99" s="78">
        <f t="shared" si="40"/>
        <v>13194.17</v>
      </c>
      <c r="I99" s="78">
        <v>15833</v>
      </c>
      <c r="J99" s="25">
        <f t="shared" si="41"/>
        <v>0.050008886578083889</v>
      </c>
      <c r="K99" s="79" t="s">
        <v>613</v>
      </c>
      <c r="L99" s="75" t="s">
        <v>73</v>
      </c>
      <c r="M99" s="76" t="s">
        <v>14</v>
      </c>
      <c r="N99" s="80">
        <v>15079</v>
      </c>
      <c r="O99" s="80">
        <f t="shared" si="42"/>
        <v>15079</v>
      </c>
      <c r="P99" s="81">
        <f t="shared" si="43"/>
        <v>-754</v>
      </c>
      <c r="Q99" s="82" t="s">
        <v>613</v>
      </c>
      <c r="R99" s="114" t="s">
        <v>73</v>
      </c>
      <c r="S99" s="114" t="s">
        <v>14</v>
      </c>
      <c r="T99" s="106">
        <v>11967.4</v>
      </c>
      <c r="U99" s="86" t="b">
        <f t="shared" si="44"/>
        <v>1</v>
      </c>
      <c r="V99" s="87">
        <f t="shared" si="45"/>
        <v>-598.3700000000008</v>
      </c>
      <c r="W99" s="108" t="s">
        <v>613</v>
      </c>
      <c r="X99" s="109" t="s">
        <v>73</v>
      </c>
      <c r="Y99" s="109" t="s">
        <v>14</v>
      </c>
      <c r="Z99" s="89">
        <v>15833</v>
      </c>
      <c r="AA99" s="90" t="b">
        <f t="shared" si="46"/>
        <v>1</v>
      </c>
      <c r="AB99" s="81">
        <f t="shared" si="47"/>
        <v>0</v>
      </c>
      <c r="AC99" s="91">
        <f t="shared" si="48"/>
        <v>-598.3700000000008</v>
      </c>
      <c r="AD99" s="2">
        <f t="shared" si="49"/>
        <v>0.0039999999989959178</v>
      </c>
      <c r="AE99" s="2">
        <f>I99-Материалы!E98</f>
        <v>14483</v>
      </c>
      <c r="AF99" s="115" t="s">
        <v>613</v>
      </c>
      <c r="AG99" s="109" t="s">
        <v>73</v>
      </c>
      <c r="AH99" s="109" t="s">
        <v>14</v>
      </c>
      <c r="AI99" s="78">
        <v>12565.77</v>
      </c>
      <c r="AJ99" s="78">
        <f t="shared" si="50"/>
        <v>15078.92</v>
      </c>
      <c r="AK99" s="72" t="b">
        <f t="shared" si="51"/>
        <v>1</v>
      </c>
      <c r="AL99" s="93">
        <f t="shared" si="52"/>
        <v>0</v>
      </c>
      <c r="AM99" s="93">
        <f t="shared" si="57"/>
        <v>13194.166666666668</v>
      </c>
      <c r="AN99" s="93">
        <f t="shared" si="53"/>
        <v>15833</v>
      </c>
      <c r="AO99" s="25">
        <f t="shared" si="54"/>
        <v>0.050008886578083833</v>
      </c>
      <c r="AQ99" s="2">
        <f t="shared" si="55"/>
        <v>0</v>
      </c>
      <c r="AR99" s="2">
        <f t="shared" si="56"/>
        <v>12565.77</v>
      </c>
      <c r="AS99" t="b">
        <f>AF99='[3]Материалы в ДС'!A95</f>
        <v>1</v>
      </c>
      <c r="AT99" s="95">
        <f>AI99-'[3]Материалы в ДС'!D95</f>
        <v>0</v>
      </c>
    </row>
    <row r="100" ht="15" customHeight="1">
      <c r="A100" s="108" t="s">
        <v>82</v>
      </c>
      <c r="B100" s="108"/>
      <c r="C100" s="108"/>
      <c r="D100" s="109" t="s">
        <v>73</v>
      </c>
      <c r="E100" s="109" t="s">
        <v>14</v>
      </c>
      <c r="F100" s="77">
        <v>12565.77</v>
      </c>
      <c r="G100" s="78">
        <f t="shared" ref="G100:G163" si="58">ROUND(F100*1.2,2)</f>
        <v>15078.92</v>
      </c>
      <c r="H100" s="78">
        <f t="shared" ref="H100:H163" si="59">ROUND(I100/1.2,2)</f>
        <v>13194.17</v>
      </c>
      <c r="I100" s="78">
        <v>15833</v>
      </c>
      <c r="J100" s="25">
        <f t="shared" ref="J100:J163" si="60">I100/G100-1</f>
        <v>0.050008886578083889</v>
      </c>
      <c r="K100" s="79" t="s">
        <v>82</v>
      </c>
      <c r="L100" s="75" t="s">
        <v>73</v>
      </c>
      <c r="M100" s="76" t="s">
        <v>14</v>
      </c>
      <c r="N100" s="80">
        <v>15079</v>
      </c>
      <c r="O100" s="80">
        <f t="shared" ref="O100:O163" si="61">N100</f>
        <v>15079</v>
      </c>
      <c r="P100" s="81">
        <f t="shared" ref="P100:P149" si="62">O100-Z100</f>
        <v>-754</v>
      </c>
      <c r="Q100" s="82" t="s">
        <v>82</v>
      </c>
      <c r="R100" s="114" t="s">
        <v>73</v>
      </c>
      <c r="S100" s="114" t="s">
        <v>14</v>
      </c>
      <c r="T100" s="106">
        <v>11967.4</v>
      </c>
      <c r="U100" s="86" t="b">
        <f t="shared" ref="U100:U163" si="63">A100=Q100</f>
        <v>1</v>
      </c>
      <c r="V100" s="87">
        <f t="shared" ref="V100:V163" si="64">T100-F100</f>
        <v>-598.3700000000008</v>
      </c>
      <c r="W100" s="108" t="s">
        <v>82</v>
      </c>
      <c r="X100" s="109" t="s">
        <v>73</v>
      </c>
      <c r="Y100" s="109" t="s">
        <v>14</v>
      </c>
      <c r="Z100" s="89">
        <v>15833</v>
      </c>
      <c r="AA100" s="90" t="b">
        <f t="shared" ref="AA100:AA163" si="65">W100=A100</f>
        <v>1</v>
      </c>
      <c r="AB100" s="81">
        <f t="shared" ref="AB100:AB163" si="66">I100-Z100</f>
        <v>0</v>
      </c>
      <c r="AC100" s="91">
        <f t="shared" ref="AC100:AC163" si="67">T100-F100</f>
        <v>-598.3700000000008</v>
      </c>
      <c r="AD100" s="2">
        <f t="shared" ref="AD100:AD163" si="68">F100*1.2-G100</f>
        <v>0.0039999999989959178</v>
      </c>
      <c r="AE100" s="2">
        <f>I100-Материалы!E99</f>
        <v>13823</v>
      </c>
      <c r="AF100" s="115" t="s">
        <v>82</v>
      </c>
      <c r="AG100" s="109" t="s">
        <v>73</v>
      </c>
      <c r="AH100" s="109" t="s">
        <v>14</v>
      </c>
      <c r="AI100" s="78">
        <v>15887.5</v>
      </c>
      <c r="AJ100" s="78">
        <f t="shared" ref="AJ100:AJ163" si="69">ROUND(AI100*0.2,2)+AI100</f>
        <v>19065</v>
      </c>
      <c r="AK100" s="72" t="b">
        <f t="shared" ref="AK100:AK163" si="70">A100=AF100</f>
        <v>1</v>
      </c>
      <c r="AL100" s="93">
        <f t="shared" ref="AL100:AL163" si="71">AJ100-G100</f>
        <v>3986.0799999999999</v>
      </c>
      <c r="AM100" s="93">
        <f t="shared" ref="AM100:AM163" si="72">AN100/1.2</f>
        <v>16681.666666666668</v>
      </c>
      <c r="AN100" s="93">
        <f t="shared" ref="AN100:AN163" si="73">ROUND(AJ100+AJ100*J100,0)</f>
        <v>20018</v>
      </c>
      <c r="AO100" s="25">
        <f t="shared" ref="AO100:AO163" si="74">(AN100-AJ100)/AJ100</f>
        <v>0.049986886965643851</v>
      </c>
      <c r="AQ100" s="2">
        <f t="shared" ref="AQ100:AQ163" si="75">AN100-I100</f>
        <v>4185</v>
      </c>
      <c r="AR100" s="2">
        <f t="shared" ref="AR100:AR163" si="76">ROUND(AI100,2)</f>
        <v>15887.5</v>
      </c>
      <c r="AS100" t="b">
        <f>AF100='[3]Материалы в ДС'!A96</f>
        <v>1</v>
      </c>
      <c r="AT100" s="95">
        <f>AI100-'[3]Материалы в ДС'!D96</f>
        <v>0</v>
      </c>
    </row>
    <row r="101" ht="15" customHeight="1">
      <c r="A101" s="108" t="s">
        <v>83</v>
      </c>
      <c r="B101" s="108"/>
      <c r="C101" s="108"/>
      <c r="D101" s="109" t="s">
        <v>73</v>
      </c>
      <c r="E101" s="109" t="s">
        <v>14</v>
      </c>
      <c r="F101" s="77">
        <v>13858.299999999999</v>
      </c>
      <c r="G101" s="78">
        <f t="shared" si="58"/>
        <v>16629.959999999999</v>
      </c>
      <c r="H101" s="78">
        <f t="shared" si="59"/>
        <v>14550.83</v>
      </c>
      <c r="I101" s="78">
        <v>17461</v>
      </c>
      <c r="J101" s="25">
        <f t="shared" si="60"/>
        <v>0.049972459344460374</v>
      </c>
      <c r="K101" s="79" t="s">
        <v>83</v>
      </c>
      <c r="L101" s="75" t="s">
        <v>73</v>
      </c>
      <c r="M101" s="76" t="s">
        <v>14</v>
      </c>
      <c r="N101" s="80">
        <v>16630</v>
      </c>
      <c r="O101" s="80">
        <f t="shared" si="61"/>
        <v>16630</v>
      </c>
      <c r="P101" s="81">
        <f t="shared" si="62"/>
        <v>-831</v>
      </c>
      <c r="Q101" s="82" t="s">
        <v>83</v>
      </c>
      <c r="R101" s="114" t="s">
        <v>73</v>
      </c>
      <c r="S101" s="114" t="s">
        <v>14</v>
      </c>
      <c r="T101" s="106">
        <v>13198.379999999999</v>
      </c>
      <c r="U101" s="86" t="b">
        <f t="shared" si="63"/>
        <v>1</v>
      </c>
      <c r="V101" s="87">
        <f t="shared" si="64"/>
        <v>-659.92000000000007</v>
      </c>
      <c r="W101" s="108" t="s">
        <v>83</v>
      </c>
      <c r="X101" s="109" t="s">
        <v>73</v>
      </c>
      <c r="Y101" s="109" t="s">
        <v>14</v>
      </c>
      <c r="Z101" s="89">
        <v>17461</v>
      </c>
      <c r="AA101" s="90" t="b">
        <f t="shared" si="65"/>
        <v>1</v>
      </c>
      <c r="AB101" s="81">
        <f t="shared" si="66"/>
        <v>0</v>
      </c>
      <c r="AC101" s="91">
        <f t="shared" si="67"/>
        <v>-659.92000000000007</v>
      </c>
      <c r="AD101" s="2">
        <f t="shared" si="68"/>
        <v>0</v>
      </c>
      <c r="AE101" s="2">
        <f>I101-Материалы!E100</f>
        <v>15501</v>
      </c>
      <c r="AF101" s="115" t="s">
        <v>83</v>
      </c>
      <c r="AG101" s="109" t="s">
        <v>73</v>
      </c>
      <c r="AH101" s="109" t="s">
        <v>14</v>
      </c>
      <c r="AI101" s="78">
        <v>18012.5</v>
      </c>
      <c r="AJ101" s="78">
        <f t="shared" si="69"/>
        <v>21615</v>
      </c>
      <c r="AK101" s="72" t="b">
        <f t="shared" si="70"/>
        <v>1</v>
      </c>
      <c r="AL101" s="93">
        <f t="shared" si="71"/>
        <v>4985.0400000000009</v>
      </c>
      <c r="AM101" s="93">
        <f t="shared" si="72"/>
        <v>18912.5</v>
      </c>
      <c r="AN101" s="93">
        <f t="shared" si="73"/>
        <v>22695</v>
      </c>
      <c r="AO101" s="25">
        <f t="shared" si="74"/>
        <v>0.049965301873698818</v>
      </c>
      <c r="AQ101" s="2">
        <f t="shared" si="75"/>
        <v>5234</v>
      </c>
      <c r="AR101" s="2">
        <f t="shared" si="76"/>
        <v>18012.5</v>
      </c>
      <c r="AS101" t="b">
        <f>AF101='[3]Материалы в ДС'!A97</f>
        <v>1</v>
      </c>
      <c r="AT101" s="95">
        <f>AI101-'[3]Материалы в ДС'!D97</f>
        <v>0</v>
      </c>
    </row>
    <row r="102" ht="15" customHeight="1">
      <c r="A102" s="108" t="s">
        <v>84</v>
      </c>
      <c r="B102" s="108"/>
      <c r="C102" s="108"/>
      <c r="D102" s="109" t="s">
        <v>73</v>
      </c>
      <c r="E102" s="109" t="s">
        <v>14</v>
      </c>
      <c r="F102" s="77">
        <v>60483.230000000003</v>
      </c>
      <c r="G102" s="78">
        <f t="shared" si="58"/>
        <v>72579.880000000005</v>
      </c>
      <c r="H102" s="78">
        <f t="shared" si="59"/>
        <v>63506.669999999998</v>
      </c>
      <c r="I102" s="78">
        <v>76208</v>
      </c>
      <c r="J102" s="25">
        <f t="shared" si="60"/>
        <v>0.049987958095273788</v>
      </c>
      <c r="K102" s="79" t="s">
        <v>84</v>
      </c>
      <c r="L102" s="75" t="s">
        <v>73</v>
      </c>
      <c r="M102" s="76" t="s">
        <v>14</v>
      </c>
      <c r="N102" s="80">
        <v>66131</v>
      </c>
      <c r="O102" s="80">
        <f t="shared" si="61"/>
        <v>66131</v>
      </c>
      <c r="P102" s="81">
        <f t="shared" si="62"/>
        <v>-10077</v>
      </c>
      <c r="Q102" s="82" t="s">
        <v>84</v>
      </c>
      <c r="R102" s="114" t="s">
        <v>73</v>
      </c>
      <c r="S102" s="114" t="s">
        <v>14</v>
      </c>
      <c r="T102" s="106">
        <v>52485.5</v>
      </c>
      <c r="U102" s="86" t="b">
        <f t="shared" si="63"/>
        <v>1</v>
      </c>
      <c r="V102" s="87">
        <f t="shared" si="64"/>
        <v>-7997.7300000000032</v>
      </c>
      <c r="W102" s="108" t="s">
        <v>84</v>
      </c>
      <c r="X102" s="109" t="s">
        <v>73</v>
      </c>
      <c r="Y102" s="109" t="s">
        <v>14</v>
      </c>
      <c r="Z102" s="89">
        <v>76208</v>
      </c>
      <c r="AA102" s="90" t="b">
        <f t="shared" si="65"/>
        <v>1</v>
      </c>
      <c r="AB102" s="81">
        <f t="shared" si="66"/>
        <v>0</v>
      </c>
      <c r="AC102" s="91">
        <f t="shared" si="67"/>
        <v>-7997.7300000000032</v>
      </c>
      <c r="AD102" s="2">
        <f t="shared" si="68"/>
        <v>-0.0040000000008149073</v>
      </c>
      <c r="AE102" s="2">
        <f>I102-Материалы!E101</f>
        <v>74338</v>
      </c>
      <c r="AF102" s="115" t="s">
        <v>84</v>
      </c>
      <c r="AG102" s="109" t="s">
        <v>73</v>
      </c>
      <c r="AH102" s="109" t="s">
        <v>14</v>
      </c>
      <c r="AI102" s="78">
        <v>80629.169999999998</v>
      </c>
      <c r="AJ102" s="78">
        <f t="shared" si="69"/>
        <v>96755</v>
      </c>
      <c r="AK102" s="72" t="b">
        <f t="shared" si="70"/>
        <v>1</v>
      </c>
      <c r="AL102" s="93">
        <f t="shared" si="71"/>
        <v>24175.119999999995</v>
      </c>
      <c r="AM102" s="93">
        <f t="shared" si="72"/>
        <v>84660</v>
      </c>
      <c r="AN102" s="93">
        <f t="shared" si="73"/>
        <v>101592</v>
      </c>
      <c r="AO102" s="25">
        <f t="shared" si="74"/>
        <v>0.049992248462611751</v>
      </c>
      <c r="AQ102" s="2">
        <f t="shared" si="75"/>
        <v>25384</v>
      </c>
      <c r="AR102" s="2">
        <f t="shared" si="76"/>
        <v>80629.169999999998</v>
      </c>
      <c r="AS102" t="b">
        <f>AF102='[3]Материалы в ДС'!A98</f>
        <v>1</v>
      </c>
      <c r="AT102" s="95">
        <f>AI102-'[3]Материалы в ДС'!D98</f>
        <v>0</v>
      </c>
    </row>
    <row r="103" ht="15" customHeight="1">
      <c r="A103" s="69" t="s">
        <v>85</v>
      </c>
      <c r="B103" s="69"/>
      <c r="C103" s="69"/>
      <c r="D103" s="96"/>
      <c r="E103" s="96"/>
      <c r="F103" s="97">
        <v>0</v>
      </c>
      <c r="G103" s="98"/>
      <c r="H103" s="98">
        <f t="shared" si="59"/>
        <v>0</v>
      </c>
      <c r="I103" s="98"/>
      <c r="J103" s="25"/>
      <c r="K103" s="137" t="s">
        <v>85</v>
      </c>
      <c r="L103" s="138"/>
      <c r="M103" s="139"/>
      <c r="N103" s="100"/>
      <c r="O103" s="100"/>
      <c r="P103" s="81">
        <f t="shared" si="62"/>
        <v>0</v>
      </c>
      <c r="Q103" s="66" t="s">
        <v>85</v>
      </c>
      <c r="R103" s="101"/>
      <c r="S103" s="101"/>
      <c r="T103" s="102">
        <v>0</v>
      </c>
      <c r="U103" s="86" t="b">
        <f t="shared" si="63"/>
        <v>1</v>
      </c>
      <c r="V103" s="87">
        <f t="shared" si="64"/>
        <v>0</v>
      </c>
      <c r="W103" s="69" t="s">
        <v>85</v>
      </c>
      <c r="X103" s="96"/>
      <c r="Y103" s="96"/>
      <c r="Z103" s="103"/>
      <c r="AA103" s="90" t="b">
        <f t="shared" si="65"/>
        <v>1</v>
      </c>
      <c r="AB103" s="81">
        <f t="shared" si="66"/>
        <v>0</v>
      </c>
      <c r="AC103" s="91">
        <f t="shared" si="67"/>
        <v>0</v>
      </c>
      <c r="AD103" s="2">
        <f t="shared" si="68"/>
        <v>0</v>
      </c>
      <c r="AF103" s="57" t="s">
        <v>85</v>
      </c>
      <c r="AG103" s="96"/>
      <c r="AH103" s="96"/>
      <c r="AI103" s="98">
        <v>0</v>
      </c>
      <c r="AJ103" s="104"/>
      <c r="AK103" s="72" t="b">
        <f t="shared" si="70"/>
        <v>1</v>
      </c>
      <c r="AL103" s="70"/>
      <c r="AM103" s="70"/>
      <c r="AN103" s="70"/>
      <c r="AQ103" s="2"/>
      <c r="AR103" s="2">
        <f t="shared" si="76"/>
        <v>0</v>
      </c>
    </row>
    <row r="104" ht="15" customHeight="1">
      <c r="A104" s="74" t="s">
        <v>86</v>
      </c>
      <c r="B104" s="74"/>
      <c r="C104" s="74"/>
      <c r="D104" s="75" t="s">
        <v>13</v>
      </c>
      <c r="E104" s="140" t="s">
        <v>14</v>
      </c>
      <c r="F104" s="77">
        <v>1045.5699999999999</v>
      </c>
      <c r="G104" s="78">
        <f t="shared" si="58"/>
        <v>1254.6800000000001</v>
      </c>
      <c r="H104" s="78">
        <f t="shared" si="59"/>
        <v>1097.5</v>
      </c>
      <c r="I104" s="78">
        <v>1317</v>
      </c>
      <c r="J104" s="25">
        <f t="shared" si="60"/>
        <v>0.049670035387509026</v>
      </c>
      <c r="K104" s="79" t="s">
        <v>86</v>
      </c>
      <c r="L104" s="75" t="s">
        <v>13</v>
      </c>
      <c r="M104" s="140" t="s">
        <v>14</v>
      </c>
      <c r="N104" s="80">
        <v>1291</v>
      </c>
      <c r="O104" s="80">
        <f t="shared" si="61"/>
        <v>1291</v>
      </c>
      <c r="P104" s="81">
        <f t="shared" si="62"/>
        <v>-26</v>
      </c>
      <c r="Q104" s="141" t="s">
        <v>86</v>
      </c>
      <c r="R104" s="83" t="s">
        <v>13</v>
      </c>
      <c r="S104" s="84" t="s">
        <v>14</v>
      </c>
      <c r="T104" s="106">
        <v>1025.0699999999999</v>
      </c>
      <c r="U104" s="86" t="b">
        <f t="shared" si="63"/>
        <v>1</v>
      </c>
      <c r="V104" s="87">
        <f t="shared" si="64"/>
        <v>-20.5</v>
      </c>
      <c r="W104" s="74" t="s">
        <v>86</v>
      </c>
      <c r="X104" s="75" t="s">
        <v>13</v>
      </c>
      <c r="Y104" s="142" t="s">
        <v>14</v>
      </c>
      <c r="Z104" s="89">
        <v>1317</v>
      </c>
      <c r="AA104" s="90" t="b">
        <f t="shared" si="65"/>
        <v>1</v>
      </c>
      <c r="AB104" s="81">
        <f t="shared" si="66"/>
        <v>0</v>
      </c>
      <c r="AC104" s="91">
        <f t="shared" si="67"/>
        <v>-20.5</v>
      </c>
      <c r="AD104" s="2">
        <f t="shared" si="68"/>
        <v>0.0039999999999054126</v>
      </c>
      <c r="AE104" s="2">
        <f>I104-Материалы!E103</f>
        <v>-1163</v>
      </c>
      <c r="AF104" s="79" t="s">
        <v>86</v>
      </c>
      <c r="AG104" s="75" t="s">
        <v>13</v>
      </c>
      <c r="AH104" s="140" t="s">
        <v>14</v>
      </c>
      <c r="AI104" s="78">
        <v>1369.1700000000001</v>
      </c>
      <c r="AJ104" s="78">
        <f t="shared" si="69"/>
        <v>1643</v>
      </c>
      <c r="AK104" s="72" t="b">
        <f t="shared" si="70"/>
        <v>1</v>
      </c>
      <c r="AL104" s="93">
        <f t="shared" si="71"/>
        <v>388.31999999999994</v>
      </c>
      <c r="AM104" s="93">
        <f t="shared" si="72"/>
        <v>1437.5</v>
      </c>
      <c r="AN104" s="93">
        <f t="shared" si="73"/>
        <v>1725</v>
      </c>
      <c r="AO104" s="25">
        <f t="shared" si="74"/>
        <v>0.049908703590992087</v>
      </c>
      <c r="AQ104" s="2">
        <f t="shared" si="75"/>
        <v>408</v>
      </c>
      <c r="AR104" s="2">
        <f t="shared" si="76"/>
        <v>1369.1700000000001</v>
      </c>
      <c r="AS104" t="b">
        <f>AF104='[3]Материалы в ДС'!A100</f>
        <v>1</v>
      </c>
      <c r="AT104" s="95">
        <f>AI104-'[3]Материалы в ДС'!D100</f>
        <v>0</v>
      </c>
    </row>
    <row r="105" ht="15" customHeight="1">
      <c r="A105" s="74" t="s">
        <v>87</v>
      </c>
      <c r="B105" s="74"/>
      <c r="C105" s="74"/>
      <c r="D105" s="75" t="s">
        <v>13</v>
      </c>
      <c r="E105" s="140" t="s">
        <v>14</v>
      </c>
      <c r="F105" s="77">
        <v>977.44000000000005</v>
      </c>
      <c r="G105" s="78">
        <f t="shared" si="58"/>
        <v>1172.9300000000001</v>
      </c>
      <c r="H105" s="78">
        <f t="shared" si="59"/>
        <v>1026.6700000000001</v>
      </c>
      <c r="I105" s="78">
        <v>1232</v>
      </c>
      <c r="J105" s="25">
        <f t="shared" si="60"/>
        <v>0.050361061614930147</v>
      </c>
      <c r="K105" s="79" t="s">
        <v>87</v>
      </c>
      <c r="L105" s="75" t="s">
        <v>13</v>
      </c>
      <c r="M105" s="140" t="s">
        <v>14</v>
      </c>
      <c r="N105" s="80">
        <v>1208</v>
      </c>
      <c r="O105" s="80">
        <f t="shared" si="61"/>
        <v>1208</v>
      </c>
      <c r="P105" s="81">
        <f t="shared" si="62"/>
        <v>-24</v>
      </c>
      <c r="Q105" s="141" t="s">
        <v>87</v>
      </c>
      <c r="R105" s="83" t="s">
        <v>13</v>
      </c>
      <c r="S105" s="84" t="s">
        <v>14</v>
      </c>
      <c r="T105" s="85">
        <v>958.26999999999998</v>
      </c>
      <c r="U105" s="86" t="b">
        <f t="shared" si="63"/>
        <v>1</v>
      </c>
      <c r="V105" s="87">
        <f t="shared" si="64"/>
        <v>-19.170000000000073</v>
      </c>
      <c r="W105" s="74" t="s">
        <v>87</v>
      </c>
      <c r="X105" s="75" t="s">
        <v>13</v>
      </c>
      <c r="Y105" s="142" t="s">
        <v>14</v>
      </c>
      <c r="Z105" s="89">
        <v>1232</v>
      </c>
      <c r="AA105" s="90" t="b">
        <f t="shared" si="65"/>
        <v>1</v>
      </c>
      <c r="AB105" s="81">
        <f t="shared" si="66"/>
        <v>0</v>
      </c>
      <c r="AC105" s="91">
        <f t="shared" si="67"/>
        <v>-19.170000000000073</v>
      </c>
      <c r="AD105" s="2">
        <f t="shared" si="68"/>
        <v>-0.0019999999999527063</v>
      </c>
      <c r="AE105" s="2">
        <f>I105-Материалы!E104</f>
        <v>-728</v>
      </c>
      <c r="AF105" s="79" t="s">
        <v>87</v>
      </c>
      <c r="AG105" s="75" t="s">
        <v>13</v>
      </c>
      <c r="AH105" s="140" t="s">
        <v>14</v>
      </c>
      <c r="AI105" s="78">
        <v>1280</v>
      </c>
      <c r="AJ105" s="78">
        <f t="shared" si="69"/>
        <v>1536</v>
      </c>
      <c r="AK105" s="72" t="b">
        <f t="shared" si="70"/>
        <v>1</v>
      </c>
      <c r="AL105" s="93">
        <f t="shared" si="71"/>
        <v>363.06999999999994</v>
      </c>
      <c r="AM105" s="93">
        <f t="shared" si="72"/>
        <v>1344.1666666666667</v>
      </c>
      <c r="AN105" s="93">
        <f t="shared" si="73"/>
        <v>1613</v>
      </c>
      <c r="AO105" s="25">
        <f t="shared" si="74"/>
        <v>0.050130208333333336</v>
      </c>
      <c r="AQ105" s="2">
        <f t="shared" si="75"/>
        <v>381</v>
      </c>
      <c r="AR105" s="2">
        <f t="shared" si="76"/>
        <v>1280</v>
      </c>
      <c r="AS105" t="b">
        <f>AF105='[3]Материалы в ДС'!A101</f>
        <v>1</v>
      </c>
      <c r="AT105" s="95">
        <f>AI105-'[3]Материалы в ДС'!D101</f>
        <v>0</v>
      </c>
    </row>
    <row r="106" ht="15" customHeight="1">
      <c r="A106" s="74" t="s">
        <v>88</v>
      </c>
      <c r="B106" s="74"/>
      <c r="C106" s="74"/>
      <c r="D106" s="75" t="s">
        <v>13</v>
      </c>
      <c r="E106" s="140" t="s">
        <v>14</v>
      </c>
      <c r="F106" s="77">
        <v>1082.8199999999999</v>
      </c>
      <c r="G106" s="78">
        <f t="shared" si="58"/>
        <v>1299.3800000000001</v>
      </c>
      <c r="H106" s="78">
        <f t="shared" si="59"/>
        <v>1136.6700000000001</v>
      </c>
      <c r="I106" s="78">
        <v>1364</v>
      </c>
      <c r="J106" s="25">
        <f t="shared" si="60"/>
        <v>0.049731410364943107</v>
      </c>
      <c r="K106" s="79" t="s">
        <v>88</v>
      </c>
      <c r="L106" s="75" t="s">
        <v>13</v>
      </c>
      <c r="M106" s="140" t="s">
        <v>14</v>
      </c>
      <c r="N106" s="80">
        <v>1324</v>
      </c>
      <c r="O106" s="80">
        <f t="shared" si="61"/>
        <v>1324</v>
      </c>
      <c r="P106" s="81">
        <f t="shared" si="62"/>
        <v>-40</v>
      </c>
      <c r="Q106" s="141" t="s">
        <v>88</v>
      </c>
      <c r="R106" s="83" t="s">
        <v>13</v>
      </c>
      <c r="S106" s="84" t="s">
        <v>14</v>
      </c>
      <c r="T106" s="106">
        <v>1051.28</v>
      </c>
      <c r="U106" s="86" t="b">
        <f t="shared" si="63"/>
        <v>1</v>
      </c>
      <c r="V106" s="87">
        <f t="shared" si="64"/>
        <v>-31.539999999999964</v>
      </c>
      <c r="W106" s="74" t="s">
        <v>88</v>
      </c>
      <c r="X106" s="75" t="s">
        <v>13</v>
      </c>
      <c r="Y106" s="142" t="s">
        <v>14</v>
      </c>
      <c r="Z106" s="89">
        <v>1364</v>
      </c>
      <c r="AA106" s="90" t="b">
        <f t="shared" si="65"/>
        <v>1</v>
      </c>
      <c r="AB106" s="81">
        <f t="shared" si="66"/>
        <v>0</v>
      </c>
      <c r="AC106" s="91">
        <f t="shared" si="67"/>
        <v>-31.539999999999964</v>
      </c>
      <c r="AD106" s="2">
        <f t="shared" si="68"/>
        <v>0.0039999999996780389</v>
      </c>
      <c r="AE106" s="2">
        <f>I106-Материалы!E105</f>
        <v>-1116</v>
      </c>
      <c r="AF106" s="79" t="s">
        <v>88</v>
      </c>
      <c r="AG106" s="75" t="s">
        <v>13</v>
      </c>
      <c r="AH106" s="140" t="s">
        <v>14</v>
      </c>
      <c r="AI106" s="78">
        <v>1388.3299999999999</v>
      </c>
      <c r="AJ106" s="78">
        <f t="shared" si="69"/>
        <v>1666</v>
      </c>
      <c r="AK106" s="72" t="b">
        <f t="shared" si="70"/>
        <v>1</v>
      </c>
      <c r="AL106" s="93">
        <f t="shared" si="71"/>
        <v>366.61999999999989</v>
      </c>
      <c r="AM106" s="93">
        <f t="shared" si="72"/>
        <v>1457.5</v>
      </c>
      <c r="AN106" s="93">
        <f t="shared" si="73"/>
        <v>1749</v>
      </c>
      <c r="AO106" s="25">
        <f t="shared" si="74"/>
        <v>0.049819927971188477</v>
      </c>
      <c r="AQ106" s="2">
        <f t="shared" si="75"/>
        <v>385</v>
      </c>
      <c r="AR106" s="2">
        <f t="shared" si="76"/>
        <v>1388.3299999999999</v>
      </c>
      <c r="AS106" t="b">
        <f>AF106='[3]Материалы в ДС'!A102</f>
        <v>1</v>
      </c>
      <c r="AT106" s="95">
        <f>AI106-'[3]Материалы в ДС'!D102</f>
        <v>0</v>
      </c>
    </row>
    <row r="107" ht="15" customHeight="1">
      <c r="A107" s="74" t="s">
        <v>89</v>
      </c>
      <c r="B107" s="74"/>
      <c r="C107" s="74"/>
      <c r="D107" s="75" t="s">
        <v>13</v>
      </c>
      <c r="E107" s="140" t="s">
        <v>14</v>
      </c>
      <c r="F107" s="77">
        <v>1882.0699999999999</v>
      </c>
      <c r="G107" s="78">
        <f t="shared" si="58"/>
        <v>2258.48</v>
      </c>
      <c r="H107" s="78">
        <f t="shared" si="59"/>
        <v>1975.8300000000002</v>
      </c>
      <c r="I107" s="78">
        <v>2371</v>
      </c>
      <c r="J107" s="25">
        <f t="shared" si="60"/>
        <v>0.049821118628458061</v>
      </c>
      <c r="K107" s="79" t="s">
        <v>89</v>
      </c>
      <c r="L107" s="75" t="s">
        <v>13</v>
      </c>
      <c r="M107" s="140" t="s">
        <v>14</v>
      </c>
      <c r="N107" s="80">
        <v>2371</v>
      </c>
      <c r="O107" s="80">
        <f t="shared" si="61"/>
        <v>2371</v>
      </c>
      <c r="P107" s="81">
        <f t="shared" si="62"/>
        <v>0</v>
      </c>
      <c r="Q107" s="141" t="s">
        <v>89</v>
      </c>
      <c r="R107" s="83" t="s">
        <v>13</v>
      </c>
      <c r="S107" s="84" t="s">
        <v>14</v>
      </c>
      <c r="T107" s="106">
        <v>1882.0699999999999</v>
      </c>
      <c r="U107" s="86" t="b">
        <f t="shared" si="63"/>
        <v>1</v>
      </c>
      <c r="V107" s="87">
        <f t="shared" si="64"/>
        <v>0</v>
      </c>
      <c r="W107" s="74" t="s">
        <v>89</v>
      </c>
      <c r="X107" s="75" t="s">
        <v>13</v>
      </c>
      <c r="Y107" s="142" t="s">
        <v>14</v>
      </c>
      <c r="Z107" s="89">
        <v>2371</v>
      </c>
      <c r="AA107" s="90" t="b">
        <f t="shared" si="65"/>
        <v>1</v>
      </c>
      <c r="AB107" s="81">
        <f t="shared" si="66"/>
        <v>0</v>
      </c>
      <c r="AC107" s="91">
        <f t="shared" si="67"/>
        <v>0</v>
      </c>
      <c r="AD107" s="2">
        <f t="shared" si="68"/>
        <v>0.0039999999999054126</v>
      </c>
      <c r="AE107" s="2">
        <f>I107-Материалы!E106</f>
        <v>-109</v>
      </c>
      <c r="AF107" s="79" t="s">
        <v>89</v>
      </c>
      <c r="AG107" s="75" t="s">
        <v>13</v>
      </c>
      <c r="AH107" s="140" t="s">
        <v>14</v>
      </c>
      <c r="AI107" s="78">
        <v>2151.6700000000001</v>
      </c>
      <c r="AJ107" s="78">
        <f t="shared" si="69"/>
        <v>2582</v>
      </c>
      <c r="AK107" s="72" t="b">
        <f t="shared" si="70"/>
        <v>1</v>
      </c>
      <c r="AL107" s="93">
        <f t="shared" si="71"/>
        <v>323.51999999999998</v>
      </c>
      <c r="AM107" s="93">
        <f t="shared" si="72"/>
        <v>2259.166666666667</v>
      </c>
      <c r="AN107" s="93">
        <f t="shared" si="73"/>
        <v>2711</v>
      </c>
      <c r="AO107" s="25">
        <f t="shared" si="74"/>
        <v>0.049961270333075139</v>
      </c>
      <c r="AQ107" s="2">
        <f t="shared" si="75"/>
        <v>340</v>
      </c>
      <c r="AR107" s="2">
        <f t="shared" si="76"/>
        <v>2151.6700000000001</v>
      </c>
      <c r="AS107" t="b">
        <f>AF107='[3]Материалы в ДС'!A103</f>
        <v>1</v>
      </c>
      <c r="AT107" s="95">
        <f>AI107-'[3]Материалы в ДС'!D103</f>
        <v>0</v>
      </c>
    </row>
    <row r="108" ht="15" customHeight="1">
      <c r="A108" s="74" t="s">
        <v>90</v>
      </c>
      <c r="B108" s="74"/>
      <c r="C108" s="74"/>
      <c r="D108" s="75" t="s">
        <v>13</v>
      </c>
      <c r="E108" s="140" t="s">
        <v>14</v>
      </c>
      <c r="F108" s="77">
        <v>1040.99</v>
      </c>
      <c r="G108" s="78">
        <f t="shared" si="58"/>
        <v>1249.1900000000001</v>
      </c>
      <c r="H108" s="78">
        <f t="shared" si="59"/>
        <v>1093.3299999999999</v>
      </c>
      <c r="I108" s="78">
        <v>1312</v>
      </c>
      <c r="J108" s="25">
        <f t="shared" si="60"/>
        <v>0.050280581817017334</v>
      </c>
      <c r="K108" s="79" t="s">
        <v>90</v>
      </c>
      <c r="L108" s="75" t="s">
        <v>13</v>
      </c>
      <c r="M108" s="140" t="s">
        <v>14</v>
      </c>
      <c r="N108" s="80">
        <v>1274</v>
      </c>
      <c r="O108" s="80">
        <f t="shared" si="61"/>
        <v>1274</v>
      </c>
      <c r="P108" s="81">
        <f t="shared" si="62"/>
        <v>-38</v>
      </c>
      <c r="Q108" s="141" t="s">
        <v>90</v>
      </c>
      <c r="R108" s="83" t="s">
        <v>13</v>
      </c>
      <c r="S108" s="84" t="s">
        <v>14</v>
      </c>
      <c r="T108" s="106">
        <v>1010.67</v>
      </c>
      <c r="U108" s="86" t="b">
        <f t="shared" si="63"/>
        <v>1</v>
      </c>
      <c r="V108" s="87">
        <f t="shared" si="64"/>
        <v>-30.32000000000005</v>
      </c>
      <c r="W108" s="74" t="s">
        <v>90</v>
      </c>
      <c r="X108" s="75" t="s">
        <v>13</v>
      </c>
      <c r="Y108" s="142" t="s">
        <v>14</v>
      </c>
      <c r="Z108" s="89">
        <v>1312</v>
      </c>
      <c r="AA108" s="90" t="b">
        <f t="shared" si="65"/>
        <v>1</v>
      </c>
      <c r="AB108" s="81">
        <f t="shared" si="66"/>
        <v>0</v>
      </c>
      <c r="AC108" s="91">
        <f t="shared" si="67"/>
        <v>-30.32000000000005</v>
      </c>
      <c r="AD108" s="2">
        <f t="shared" si="68"/>
        <v>-0.00200000000018008</v>
      </c>
      <c r="AE108" s="2">
        <f>I108-Материалы!E107</f>
        <v>1312</v>
      </c>
      <c r="AF108" s="79" t="s">
        <v>90</v>
      </c>
      <c r="AG108" s="75" t="s">
        <v>13</v>
      </c>
      <c r="AH108" s="140" t="s">
        <v>14</v>
      </c>
      <c r="AI108" s="78">
        <v>1335</v>
      </c>
      <c r="AJ108" s="78">
        <f t="shared" si="69"/>
        <v>1602</v>
      </c>
      <c r="AK108" s="72" t="b">
        <f t="shared" si="70"/>
        <v>1</v>
      </c>
      <c r="AL108" s="93">
        <f t="shared" si="71"/>
        <v>352.80999999999995</v>
      </c>
      <c r="AM108" s="93">
        <f t="shared" si="72"/>
        <v>1402.5</v>
      </c>
      <c r="AN108" s="93">
        <f t="shared" si="73"/>
        <v>1683</v>
      </c>
      <c r="AO108" s="25">
        <f t="shared" si="74"/>
        <v>0.050561797752808987</v>
      </c>
      <c r="AQ108" s="2">
        <f t="shared" si="75"/>
        <v>371</v>
      </c>
      <c r="AR108" s="2">
        <f t="shared" si="76"/>
        <v>1335</v>
      </c>
      <c r="AS108" t="b">
        <f>AF108='[3]Материалы в ДС'!A104</f>
        <v>1</v>
      </c>
      <c r="AT108" s="95">
        <f>AI108-'[3]Материалы в ДС'!D104</f>
        <v>0</v>
      </c>
    </row>
    <row r="109" ht="15" customHeight="1">
      <c r="A109" s="74" t="s">
        <v>91</v>
      </c>
      <c r="B109" s="74"/>
      <c r="C109" s="74"/>
      <c r="D109" s="75" t="s">
        <v>13</v>
      </c>
      <c r="E109" s="140" t="s">
        <v>14</v>
      </c>
      <c r="F109" s="77">
        <v>1560.8299999999999</v>
      </c>
      <c r="G109" s="78">
        <f t="shared" si="58"/>
        <v>1873</v>
      </c>
      <c r="H109" s="78">
        <f t="shared" si="59"/>
        <v>1638.3299999999999</v>
      </c>
      <c r="I109" s="78">
        <v>1966</v>
      </c>
      <c r="J109" s="25">
        <f t="shared" si="60"/>
        <v>0.049652963160704777</v>
      </c>
      <c r="K109" s="79" t="s">
        <v>91</v>
      </c>
      <c r="L109" s="75" t="s">
        <v>13</v>
      </c>
      <c r="M109" s="140" t="s">
        <v>14</v>
      </c>
      <c r="N109" s="80">
        <v>1813</v>
      </c>
      <c r="O109" s="80">
        <f t="shared" si="61"/>
        <v>1813</v>
      </c>
      <c r="P109" s="81">
        <f t="shared" si="62"/>
        <v>-153</v>
      </c>
      <c r="Q109" s="141" t="s">
        <v>91</v>
      </c>
      <c r="R109" s="83" t="s">
        <v>13</v>
      </c>
      <c r="S109" s="84" t="s">
        <v>14</v>
      </c>
      <c r="T109" s="106">
        <v>1439.45</v>
      </c>
      <c r="U109" s="86" t="b">
        <f t="shared" si="63"/>
        <v>1</v>
      </c>
      <c r="V109" s="87">
        <f t="shared" si="64"/>
        <v>-121.37999999999988</v>
      </c>
      <c r="W109" s="74" t="s">
        <v>91</v>
      </c>
      <c r="X109" s="75" t="s">
        <v>13</v>
      </c>
      <c r="Y109" s="142" t="s">
        <v>14</v>
      </c>
      <c r="Z109" s="89">
        <v>1966</v>
      </c>
      <c r="AA109" s="90" t="b">
        <f t="shared" si="65"/>
        <v>1</v>
      </c>
      <c r="AB109" s="81">
        <f t="shared" si="66"/>
        <v>0</v>
      </c>
      <c r="AC109" s="91">
        <f t="shared" si="67"/>
        <v>-121.37999999999988</v>
      </c>
      <c r="AD109" s="2">
        <f t="shared" si="68"/>
        <v>-0.0040000000001327862</v>
      </c>
      <c r="AE109" s="2">
        <f>I109-Материалы!E108</f>
        <v>1706</v>
      </c>
      <c r="AF109" s="79" t="s">
        <v>91</v>
      </c>
      <c r="AG109" s="75" t="s">
        <v>13</v>
      </c>
      <c r="AH109" s="140" t="s">
        <v>14</v>
      </c>
      <c r="AI109" s="78">
        <v>1900.8299999999999</v>
      </c>
      <c r="AJ109" s="78">
        <f t="shared" si="69"/>
        <v>2281</v>
      </c>
      <c r="AK109" s="72" t="b">
        <f t="shared" si="70"/>
        <v>1</v>
      </c>
      <c r="AL109" s="93">
        <f t="shared" si="71"/>
        <v>408</v>
      </c>
      <c r="AM109" s="93">
        <f t="shared" si="72"/>
        <v>1995</v>
      </c>
      <c r="AN109" s="93">
        <f t="shared" si="73"/>
        <v>2394</v>
      </c>
      <c r="AO109" s="25">
        <f t="shared" si="74"/>
        <v>0.049539675580885574</v>
      </c>
      <c r="AQ109" s="2">
        <f t="shared" si="75"/>
        <v>428</v>
      </c>
      <c r="AR109" s="2">
        <f t="shared" si="76"/>
        <v>1900.8299999999999</v>
      </c>
      <c r="AS109" t="b">
        <f>AF109='[3]Материалы в ДС'!A105</f>
        <v>1</v>
      </c>
      <c r="AT109" s="95">
        <f>AI109-'[3]Материалы в ДС'!D105</f>
        <v>0</v>
      </c>
    </row>
    <row r="110" ht="15" customHeight="1">
      <c r="A110" s="74" t="s">
        <v>92</v>
      </c>
      <c r="B110" s="74"/>
      <c r="C110" s="74"/>
      <c r="D110" s="75" t="s">
        <v>13</v>
      </c>
      <c r="E110" s="140" t="s">
        <v>14</v>
      </c>
      <c r="F110" s="77">
        <v>1592.5</v>
      </c>
      <c r="G110" s="78">
        <f t="shared" si="58"/>
        <v>1911</v>
      </c>
      <c r="H110" s="78">
        <f t="shared" si="59"/>
        <v>1671.6700000000001</v>
      </c>
      <c r="I110" s="78">
        <v>2006</v>
      </c>
      <c r="J110" s="25">
        <f t="shared" si="60"/>
        <v>0.049712192569335345</v>
      </c>
      <c r="K110" s="79" t="s">
        <v>92</v>
      </c>
      <c r="L110" s="75" t="s">
        <v>13</v>
      </c>
      <c r="M110" s="140" t="s">
        <v>14</v>
      </c>
      <c r="N110" s="80">
        <v>1850</v>
      </c>
      <c r="O110" s="80">
        <f t="shared" si="61"/>
        <v>1850</v>
      </c>
      <c r="P110" s="81">
        <f t="shared" si="62"/>
        <v>-156</v>
      </c>
      <c r="Q110" s="141" t="s">
        <v>92</v>
      </c>
      <c r="R110" s="83" t="s">
        <v>13</v>
      </c>
      <c r="S110" s="84" t="s">
        <v>14</v>
      </c>
      <c r="T110" s="106">
        <v>1468.8199999999999</v>
      </c>
      <c r="U110" s="86" t="b">
        <f t="shared" si="63"/>
        <v>1</v>
      </c>
      <c r="V110" s="87">
        <f t="shared" si="64"/>
        <v>-123.68000000000006</v>
      </c>
      <c r="W110" s="74" t="s">
        <v>92</v>
      </c>
      <c r="X110" s="75" t="s">
        <v>13</v>
      </c>
      <c r="Y110" s="142" t="s">
        <v>14</v>
      </c>
      <c r="Z110" s="89">
        <v>2006</v>
      </c>
      <c r="AA110" s="90" t="b">
        <f t="shared" si="65"/>
        <v>1</v>
      </c>
      <c r="AB110" s="81">
        <f t="shared" si="66"/>
        <v>0</v>
      </c>
      <c r="AC110" s="91">
        <f t="shared" si="67"/>
        <v>-123.68000000000006</v>
      </c>
      <c r="AD110" s="2">
        <f t="shared" si="68"/>
        <v>0</v>
      </c>
      <c r="AE110" s="2">
        <f>I110-Материалы!E109</f>
        <v>1686</v>
      </c>
      <c r="AF110" s="79" t="s">
        <v>92</v>
      </c>
      <c r="AG110" s="75" t="s">
        <v>13</v>
      </c>
      <c r="AH110" s="140" t="s">
        <v>14</v>
      </c>
      <c r="AI110" s="78">
        <v>1940</v>
      </c>
      <c r="AJ110" s="78">
        <f t="shared" si="69"/>
        <v>2328</v>
      </c>
      <c r="AK110" s="72" t="b">
        <f t="shared" si="70"/>
        <v>1</v>
      </c>
      <c r="AL110" s="93">
        <f t="shared" si="71"/>
        <v>417</v>
      </c>
      <c r="AM110" s="93">
        <f t="shared" si="72"/>
        <v>2036.6666666666667</v>
      </c>
      <c r="AN110" s="93">
        <f t="shared" si="73"/>
        <v>2444</v>
      </c>
      <c r="AO110" s="25">
        <f t="shared" si="74"/>
        <v>0.049828178694158079</v>
      </c>
      <c r="AQ110" s="2">
        <f t="shared" si="75"/>
        <v>438</v>
      </c>
      <c r="AR110" s="2">
        <f t="shared" si="76"/>
        <v>1940</v>
      </c>
      <c r="AS110" t="b">
        <f>AF110='[3]Материалы в ДС'!A106</f>
        <v>1</v>
      </c>
      <c r="AT110" s="95">
        <f>AI110-'[3]Материалы в ДС'!D106</f>
        <v>0</v>
      </c>
    </row>
    <row r="111" ht="15" customHeight="1">
      <c r="A111" s="74" t="s">
        <v>93</v>
      </c>
      <c r="B111" s="74"/>
      <c r="C111" s="74"/>
      <c r="D111" s="75" t="s">
        <v>13</v>
      </c>
      <c r="E111" s="140" t="s">
        <v>14</v>
      </c>
      <c r="F111" s="77">
        <v>1601.6700000000001</v>
      </c>
      <c r="G111" s="78">
        <f t="shared" si="58"/>
        <v>1922</v>
      </c>
      <c r="H111" s="78">
        <f t="shared" si="59"/>
        <v>1681.6700000000001</v>
      </c>
      <c r="I111" s="78">
        <v>2018</v>
      </c>
      <c r="J111" s="25">
        <f t="shared" si="60"/>
        <v>0.049947970863683633</v>
      </c>
      <c r="K111" s="79" t="s">
        <v>93</v>
      </c>
      <c r="L111" s="75" t="s">
        <v>13</v>
      </c>
      <c r="M111" s="140" t="s">
        <v>14</v>
      </c>
      <c r="N111" s="80">
        <v>1861</v>
      </c>
      <c r="O111" s="80">
        <f t="shared" si="61"/>
        <v>1861</v>
      </c>
      <c r="P111" s="81">
        <f t="shared" si="62"/>
        <v>-157</v>
      </c>
      <c r="Q111" s="141" t="s">
        <v>93</v>
      </c>
      <c r="R111" s="83" t="s">
        <v>13</v>
      </c>
      <c r="S111" s="84" t="s">
        <v>14</v>
      </c>
      <c r="T111" s="106">
        <v>1477.05</v>
      </c>
      <c r="U111" s="86" t="b">
        <f t="shared" si="63"/>
        <v>1</v>
      </c>
      <c r="V111" s="87">
        <f t="shared" si="64"/>
        <v>-124.62000000000012</v>
      </c>
      <c r="W111" s="74" t="s">
        <v>93</v>
      </c>
      <c r="X111" s="75" t="s">
        <v>13</v>
      </c>
      <c r="Y111" s="142" t="s">
        <v>14</v>
      </c>
      <c r="Z111" s="89">
        <v>2018</v>
      </c>
      <c r="AA111" s="90" t="b">
        <f t="shared" si="65"/>
        <v>1</v>
      </c>
      <c r="AB111" s="81">
        <f t="shared" si="66"/>
        <v>0</v>
      </c>
      <c r="AC111" s="91">
        <f t="shared" si="67"/>
        <v>-124.62000000000012</v>
      </c>
      <c r="AD111" s="2">
        <f t="shared" si="68"/>
        <v>0.0039999999999054126</v>
      </c>
      <c r="AE111" s="2">
        <f>I111-Материалы!E110</f>
        <v>1258</v>
      </c>
      <c r="AF111" s="79" t="s">
        <v>93</v>
      </c>
      <c r="AG111" s="75" t="s">
        <v>13</v>
      </c>
      <c r="AH111" s="140" t="s">
        <v>14</v>
      </c>
      <c r="AI111" s="78">
        <v>1767.5</v>
      </c>
      <c r="AJ111" s="78">
        <f t="shared" si="69"/>
        <v>2121</v>
      </c>
      <c r="AK111" s="72" t="b">
        <f t="shared" si="70"/>
        <v>1</v>
      </c>
      <c r="AL111" s="93">
        <f t="shared" si="71"/>
        <v>199</v>
      </c>
      <c r="AM111" s="93">
        <f t="shared" si="72"/>
        <v>1855.8333333333335</v>
      </c>
      <c r="AN111" s="93">
        <f t="shared" si="73"/>
        <v>2227</v>
      </c>
      <c r="AO111" s="25">
        <f t="shared" si="74"/>
        <v>0.049976426214049977</v>
      </c>
      <c r="AQ111" s="2">
        <f t="shared" si="75"/>
        <v>209</v>
      </c>
      <c r="AR111" s="2">
        <f t="shared" si="76"/>
        <v>1767.5</v>
      </c>
      <c r="AS111" t="b">
        <f>AF111='[3]Материалы в ДС'!A107</f>
        <v>1</v>
      </c>
      <c r="AT111" s="95">
        <f>AI111-'[3]Материалы в ДС'!D107</f>
        <v>0</v>
      </c>
    </row>
    <row r="112" ht="15" customHeight="1">
      <c r="A112" s="74" t="s">
        <v>94</v>
      </c>
      <c r="B112" s="74"/>
      <c r="C112" s="74"/>
      <c r="D112" s="75" t="s">
        <v>13</v>
      </c>
      <c r="E112" s="140" t="s">
        <v>14</v>
      </c>
      <c r="F112" s="77">
        <v>1351.6600000000001</v>
      </c>
      <c r="G112" s="78">
        <f t="shared" si="58"/>
        <v>1621.99</v>
      </c>
      <c r="H112" s="78">
        <f t="shared" si="59"/>
        <v>1418.3299999999999</v>
      </c>
      <c r="I112" s="78">
        <v>1702</v>
      </c>
      <c r="J112" s="25">
        <f t="shared" si="60"/>
        <v>0.049328294255821525</v>
      </c>
      <c r="K112" s="79" t="s">
        <v>94</v>
      </c>
      <c r="L112" s="75" t="s">
        <v>13</v>
      </c>
      <c r="M112" s="140" t="s">
        <v>14</v>
      </c>
      <c r="N112" s="80">
        <v>1681</v>
      </c>
      <c r="O112" s="80">
        <f t="shared" si="61"/>
        <v>1681</v>
      </c>
      <c r="P112" s="81">
        <f t="shared" si="62"/>
        <v>-21</v>
      </c>
      <c r="Q112" s="141" t="s">
        <v>94</v>
      </c>
      <c r="R112" s="83" t="s">
        <v>13</v>
      </c>
      <c r="S112" s="84" t="s">
        <v>14</v>
      </c>
      <c r="T112" s="106">
        <v>1334.9100000000001</v>
      </c>
      <c r="U112" s="86" t="b">
        <f t="shared" si="63"/>
        <v>1</v>
      </c>
      <c r="V112" s="87">
        <f t="shared" si="64"/>
        <v>-16.75</v>
      </c>
      <c r="W112" s="74" t="s">
        <v>94</v>
      </c>
      <c r="X112" s="75" t="s">
        <v>13</v>
      </c>
      <c r="Y112" s="142" t="s">
        <v>14</v>
      </c>
      <c r="Z112" s="89">
        <v>1702</v>
      </c>
      <c r="AA112" s="90" t="b">
        <f t="shared" si="65"/>
        <v>1</v>
      </c>
      <c r="AB112" s="81">
        <f t="shared" si="66"/>
        <v>0</v>
      </c>
      <c r="AC112" s="91">
        <f t="shared" si="67"/>
        <v>-16.75</v>
      </c>
      <c r="AD112" s="2">
        <f t="shared" si="68"/>
        <v>0.0019999999999527063</v>
      </c>
      <c r="AE112" s="2">
        <f>I112-Материалы!E111</f>
        <v>942</v>
      </c>
      <c r="AF112" s="79" t="s">
        <v>94</v>
      </c>
      <c r="AG112" s="75" t="s">
        <v>13</v>
      </c>
      <c r="AH112" s="140" t="s">
        <v>14</v>
      </c>
      <c r="AI112" s="78">
        <v>1798.3299999999999</v>
      </c>
      <c r="AJ112" s="78">
        <f t="shared" si="69"/>
        <v>2158</v>
      </c>
      <c r="AK112" s="72" t="b">
        <f t="shared" si="70"/>
        <v>1</v>
      </c>
      <c r="AL112" s="93">
        <f t="shared" si="71"/>
        <v>536.00999999999999</v>
      </c>
      <c r="AM112" s="93">
        <f t="shared" si="72"/>
        <v>1886.6666666666667</v>
      </c>
      <c r="AN112" s="93">
        <f t="shared" si="73"/>
        <v>2264</v>
      </c>
      <c r="AO112" s="25">
        <f t="shared" si="74"/>
        <v>0.04911955514365153</v>
      </c>
      <c r="AQ112" s="2">
        <f t="shared" si="75"/>
        <v>562</v>
      </c>
      <c r="AR112" s="2">
        <f t="shared" si="76"/>
        <v>1798.3299999999999</v>
      </c>
      <c r="AS112" t="b">
        <f>AF112='[3]Материалы в ДС'!A108</f>
        <v>1</v>
      </c>
      <c r="AT112" s="95">
        <f>AI112-'[3]Материалы в ДС'!D108</f>
        <v>0</v>
      </c>
    </row>
    <row r="113" ht="15" customHeight="1">
      <c r="A113" s="74" t="s">
        <v>95</v>
      </c>
      <c r="B113" s="74"/>
      <c r="C113" s="74"/>
      <c r="D113" s="75" t="s">
        <v>13</v>
      </c>
      <c r="E113" s="140" t="s">
        <v>14</v>
      </c>
      <c r="F113" s="77">
        <v>1562.5</v>
      </c>
      <c r="G113" s="78">
        <f t="shared" si="58"/>
        <v>1875</v>
      </c>
      <c r="H113" s="78">
        <f t="shared" si="59"/>
        <v>1640.8299999999999</v>
      </c>
      <c r="I113" s="78">
        <v>1969</v>
      </c>
      <c r="J113" s="25">
        <f t="shared" si="60"/>
        <v>0.050133333333333363</v>
      </c>
      <c r="K113" s="79" t="s">
        <v>95</v>
      </c>
      <c r="L113" s="75" t="s">
        <v>13</v>
      </c>
      <c r="M113" s="140" t="s">
        <v>14</v>
      </c>
      <c r="N113" s="80">
        <v>1816</v>
      </c>
      <c r="O113" s="80">
        <f t="shared" si="61"/>
        <v>1816</v>
      </c>
      <c r="P113" s="81">
        <f t="shared" si="62"/>
        <v>-153</v>
      </c>
      <c r="Q113" s="141" t="s">
        <v>95</v>
      </c>
      <c r="R113" s="83" t="s">
        <v>13</v>
      </c>
      <c r="S113" s="84" t="s">
        <v>14</v>
      </c>
      <c r="T113" s="106">
        <v>1441.1199999999999</v>
      </c>
      <c r="U113" s="86" t="b">
        <f t="shared" si="63"/>
        <v>1</v>
      </c>
      <c r="V113" s="87">
        <f t="shared" si="64"/>
        <v>-121.38000000000011</v>
      </c>
      <c r="W113" s="74" t="s">
        <v>95</v>
      </c>
      <c r="X113" s="75" t="s">
        <v>13</v>
      </c>
      <c r="Y113" s="142" t="s">
        <v>14</v>
      </c>
      <c r="Z113" s="89">
        <v>1969</v>
      </c>
      <c r="AA113" s="90" t="b">
        <f t="shared" si="65"/>
        <v>1</v>
      </c>
      <c r="AB113" s="81">
        <f t="shared" si="66"/>
        <v>0</v>
      </c>
      <c r="AC113" s="91">
        <f t="shared" si="67"/>
        <v>-121.38000000000011</v>
      </c>
      <c r="AD113" s="2">
        <f t="shared" si="68"/>
        <v>0</v>
      </c>
      <c r="AE113" s="2">
        <f>I113-Материалы!E112</f>
        <v>1019</v>
      </c>
      <c r="AF113" s="79" t="s">
        <v>95</v>
      </c>
      <c r="AG113" s="75" t="s">
        <v>13</v>
      </c>
      <c r="AH113" s="140" t="s">
        <v>14</v>
      </c>
      <c r="AI113" s="78">
        <v>1941.6700000000001</v>
      </c>
      <c r="AJ113" s="78">
        <f t="shared" si="69"/>
        <v>2330</v>
      </c>
      <c r="AK113" s="72" t="b">
        <f t="shared" si="70"/>
        <v>1</v>
      </c>
      <c r="AL113" s="93">
        <f t="shared" si="71"/>
        <v>455</v>
      </c>
      <c r="AM113" s="93">
        <f t="shared" si="72"/>
        <v>2039.1666666666667</v>
      </c>
      <c r="AN113" s="93">
        <f t="shared" si="73"/>
        <v>2447</v>
      </c>
      <c r="AO113" s="25">
        <f t="shared" si="74"/>
        <v>0.050214592274678109</v>
      </c>
      <c r="AQ113" s="2">
        <f t="shared" si="75"/>
        <v>478</v>
      </c>
      <c r="AR113" s="2">
        <f t="shared" si="76"/>
        <v>1941.6700000000001</v>
      </c>
      <c r="AS113" t="b">
        <f>AF113='[3]Материалы в ДС'!A109</f>
        <v>1</v>
      </c>
      <c r="AT113" s="95">
        <f>AI113-'[3]Материалы в ДС'!D109</f>
        <v>0</v>
      </c>
    </row>
    <row r="114" ht="15" customHeight="1">
      <c r="A114" s="74" t="s">
        <v>96</v>
      </c>
      <c r="B114" s="74"/>
      <c r="C114" s="74"/>
      <c r="D114" s="75" t="s">
        <v>13</v>
      </c>
      <c r="E114" s="140" t="s">
        <v>14</v>
      </c>
      <c r="F114" s="77">
        <v>2295</v>
      </c>
      <c r="G114" s="78">
        <f t="shared" si="58"/>
        <v>2754</v>
      </c>
      <c r="H114" s="78">
        <f t="shared" si="59"/>
        <v>2410</v>
      </c>
      <c r="I114" s="78">
        <v>2892</v>
      </c>
      <c r="J114" s="25">
        <f t="shared" si="60"/>
        <v>0.050108932461873534</v>
      </c>
      <c r="K114" s="79" t="s">
        <v>96</v>
      </c>
      <c r="L114" s="75" t="s">
        <v>13</v>
      </c>
      <c r="M114" s="140" t="s">
        <v>14</v>
      </c>
      <c r="N114" s="80">
        <v>2667</v>
      </c>
      <c r="O114" s="80">
        <f t="shared" si="61"/>
        <v>2667</v>
      </c>
      <c r="P114" s="81">
        <f t="shared" si="62"/>
        <v>-225</v>
      </c>
      <c r="Q114" s="141" t="s">
        <v>96</v>
      </c>
      <c r="R114" s="83" t="s">
        <v>13</v>
      </c>
      <c r="S114" s="84" t="s">
        <v>14</v>
      </c>
      <c r="T114" s="106">
        <v>2116.6500000000001</v>
      </c>
      <c r="U114" s="86" t="b">
        <f t="shared" si="63"/>
        <v>1</v>
      </c>
      <c r="V114" s="87">
        <f t="shared" si="64"/>
        <v>-178.34999999999991</v>
      </c>
      <c r="W114" s="74" t="s">
        <v>96</v>
      </c>
      <c r="X114" s="75" t="s">
        <v>13</v>
      </c>
      <c r="Y114" s="142" t="s">
        <v>14</v>
      </c>
      <c r="Z114" s="89">
        <v>2892</v>
      </c>
      <c r="AA114" s="90" t="b">
        <f t="shared" si="65"/>
        <v>1</v>
      </c>
      <c r="AB114" s="81">
        <f t="shared" si="66"/>
        <v>0</v>
      </c>
      <c r="AC114" s="91">
        <f t="shared" si="67"/>
        <v>-178.34999999999991</v>
      </c>
      <c r="AD114" s="2">
        <f t="shared" si="68"/>
        <v>0</v>
      </c>
      <c r="AE114" s="2">
        <f>I114-Материалы!E113</f>
        <v>1832</v>
      </c>
      <c r="AF114" s="79" t="s">
        <v>96</v>
      </c>
      <c r="AG114" s="75" t="s">
        <v>13</v>
      </c>
      <c r="AH114" s="140" t="s">
        <v>14</v>
      </c>
      <c r="AI114" s="78">
        <v>2850.8299999999999</v>
      </c>
      <c r="AJ114" s="78">
        <f t="shared" si="69"/>
        <v>3421</v>
      </c>
      <c r="AK114" s="72" t="b">
        <f t="shared" si="70"/>
        <v>1</v>
      </c>
      <c r="AL114" s="93">
        <f t="shared" si="71"/>
        <v>667</v>
      </c>
      <c r="AM114" s="93">
        <f t="shared" si="72"/>
        <v>2993.3333333333335</v>
      </c>
      <c r="AN114" s="93">
        <f t="shared" si="73"/>
        <v>3592</v>
      </c>
      <c r="AO114" s="25">
        <f t="shared" si="74"/>
        <v>0.049985384390529082</v>
      </c>
      <c r="AQ114" s="2">
        <f t="shared" si="75"/>
        <v>700</v>
      </c>
      <c r="AR114" s="2">
        <f t="shared" si="76"/>
        <v>2850.8299999999999</v>
      </c>
      <c r="AS114" t="b">
        <f>AF114='[3]Материалы в ДС'!A110</f>
        <v>1</v>
      </c>
      <c r="AT114" s="95">
        <f>AI114-'[3]Материалы в ДС'!D110</f>
        <v>0</v>
      </c>
    </row>
    <row r="115" ht="15" customHeight="1">
      <c r="A115" s="74" t="s">
        <v>97</v>
      </c>
      <c r="B115" s="74"/>
      <c r="C115" s="74"/>
      <c r="D115" s="75" t="s">
        <v>13</v>
      </c>
      <c r="E115" s="140" t="s">
        <v>14</v>
      </c>
      <c r="F115" s="77">
        <v>2184.1700000000001</v>
      </c>
      <c r="G115" s="78">
        <f t="shared" si="58"/>
        <v>2621</v>
      </c>
      <c r="H115" s="78">
        <f t="shared" si="59"/>
        <v>2293.3299999999999</v>
      </c>
      <c r="I115" s="78">
        <v>2752</v>
      </c>
      <c r="J115" s="25">
        <f t="shared" si="60"/>
        <v>0.049980923311712999</v>
      </c>
      <c r="K115" s="79" t="s">
        <v>97</v>
      </c>
      <c r="L115" s="75" t="s">
        <v>13</v>
      </c>
      <c r="M115" s="140" t="s">
        <v>14</v>
      </c>
      <c r="N115" s="80">
        <v>2539</v>
      </c>
      <c r="O115" s="80">
        <f t="shared" si="61"/>
        <v>2539</v>
      </c>
      <c r="P115" s="81">
        <f t="shared" si="62"/>
        <v>-213</v>
      </c>
      <c r="Q115" s="141" t="s">
        <v>97</v>
      </c>
      <c r="R115" s="83" t="s">
        <v>13</v>
      </c>
      <c r="S115" s="84" t="s">
        <v>14</v>
      </c>
      <c r="T115" s="106">
        <v>2014.8</v>
      </c>
      <c r="U115" s="86" t="b">
        <f t="shared" si="63"/>
        <v>1</v>
      </c>
      <c r="V115" s="87">
        <f t="shared" si="64"/>
        <v>-169.37000000000012</v>
      </c>
      <c r="W115" s="74" t="s">
        <v>97</v>
      </c>
      <c r="X115" s="75" t="s">
        <v>13</v>
      </c>
      <c r="Y115" s="142" t="s">
        <v>14</v>
      </c>
      <c r="Z115" s="89">
        <v>2752</v>
      </c>
      <c r="AA115" s="90" t="b">
        <f t="shared" si="65"/>
        <v>1</v>
      </c>
      <c r="AB115" s="81">
        <f t="shared" si="66"/>
        <v>0</v>
      </c>
      <c r="AC115" s="91">
        <f t="shared" si="67"/>
        <v>-169.37000000000012</v>
      </c>
      <c r="AD115" s="2">
        <f t="shared" si="68"/>
        <v>0.0039999999999054126</v>
      </c>
      <c r="AE115" s="2">
        <f>I115-Материалы!E114</f>
        <v>1692</v>
      </c>
      <c r="AF115" s="79" t="s">
        <v>97</v>
      </c>
      <c r="AG115" s="75" t="s">
        <v>13</v>
      </c>
      <c r="AH115" s="140" t="s">
        <v>14</v>
      </c>
      <c r="AI115" s="78">
        <v>2714.1700000000001</v>
      </c>
      <c r="AJ115" s="78">
        <f t="shared" si="69"/>
        <v>3257</v>
      </c>
      <c r="AK115" s="72" t="b">
        <f t="shared" si="70"/>
        <v>1</v>
      </c>
      <c r="AL115" s="93">
        <f t="shared" si="71"/>
        <v>636</v>
      </c>
      <c r="AM115" s="93">
        <f t="shared" si="72"/>
        <v>2850</v>
      </c>
      <c r="AN115" s="93">
        <f t="shared" si="73"/>
        <v>3420</v>
      </c>
      <c r="AO115" s="25">
        <f t="shared" si="74"/>
        <v>0.050046054651519803</v>
      </c>
      <c r="AQ115" s="2">
        <f t="shared" si="75"/>
        <v>668</v>
      </c>
      <c r="AR115" s="2">
        <f t="shared" si="76"/>
        <v>2714.1700000000001</v>
      </c>
      <c r="AS115" t="b">
        <f>AF115='[3]Материалы в ДС'!A111</f>
        <v>1</v>
      </c>
      <c r="AT115" s="95">
        <f>AI115-'[3]Материалы в ДС'!D111</f>
        <v>0</v>
      </c>
    </row>
    <row r="116" ht="15" customHeight="1">
      <c r="A116" s="74" t="s">
        <v>98</v>
      </c>
      <c r="B116" s="74"/>
      <c r="C116" s="74"/>
      <c r="D116" s="75" t="s">
        <v>13</v>
      </c>
      <c r="E116" s="140" t="s">
        <v>14</v>
      </c>
      <c r="F116" s="77">
        <v>2286.6700000000001</v>
      </c>
      <c r="G116" s="78">
        <f t="shared" si="58"/>
        <v>2744</v>
      </c>
      <c r="H116" s="78">
        <f t="shared" si="59"/>
        <v>2401.6700000000001</v>
      </c>
      <c r="I116" s="78">
        <v>2882</v>
      </c>
      <c r="J116" s="25">
        <f t="shared" si="60"/>
        <v>0.050291545189504294</v>
      </c>
      <c r="K116" s="79" t="s">
        <v>98</v>
      </c>
      <c r="L116" s="75" t="s">
        <v>13</v>
      </c>
      <c r="M116" s="140" t="s">
        <v>14</v>
      </c>
      <c r="N116" s="80">
        <v>2658</v>
      </c>
      <c r="O116" s="80">
        <f t="shared" si="61"/>
        <v>2658</v>
      </c>
      <c r="P116" s="81">
        <f t="shared" si="62"/>
        <v>-224</v>
      </c>
      <c r="Q116" s="141" t="s">
        <v>98</v>
      </c>
      <c r="R116" s="83" t="s">
        <v>13</v>
      </c>
      <c r="S116" s="84" t="s">
        <v>14</v>
      </c>
      <c r="T116" s="106">
        <v>2109.0900000000001</v>
      </c>
      <c r="U116" s="86" t="b">
        <f t="shared" si="63"/>
        <v>1</v>
      </c>
      <c r="V116" s="87">
        <f t="shared" si="64"/>
        <v>-177.57999999999993</v>
      </c>
      <c r="W116" s="74" t="s">
        <v>98</v>
      </c>
      <c r="X116" s="75" t="s">
        <v>13</v>
      </c>
      <c r="Y116" s="142" t="s">
        <v>14</v>
      </c>
      <c r="Z116" s="89">
        <v>2882</v>
      </c>
      <c r="AA116" s="90" t="b">
        <f t="shared" si="65"/>
        <v>1</v>
      </c>
      <c r="AB116" s="81">
        <f t="shared" si="66"/>
        <v>0</v>
      </c>
      <c r="AC116" s="91">
        <f t="shared" si="67"/>
        <v>-177.57999999999993</v>
      </c>
      <c r="AD116" s="2">
        <f t="shared" si="68"/>
        <v>0.0039999999999054126</v>
      </c>
      <c r="AE116" s="2">
        <f>I116-Материалы!E115</f>
        <v>-78</v>
      </c>
      <c r="AF116" s="79" t="s">
        <v>98</v>
      </c>
      <c r="AG116" s="75" t="s">
        <v>13</v>
      </c>
      <c r="AH116" s="140" t="s">
        <v>14</v>
      </c>
      <c r="AI116" s="78">
        <v>2840.8299999999999</v>
      </c>
      <c r="AJ116" s="78">
        <f t="shared" si="69"/>
        <v>3409</v>
      </c>
      <c r="AK116" s="72" t="b">
        <f t="shared" si="70"/>
        <v>1</v>
      </c>
      <c r="AL116" s="93">
        <f t="shared" si="71"/>
        <v>665</v>
      </c>
      <c r="AM116" s="93">
        <f t="shared" si="72"/>
        <v>2983.3333333333335</v>
      </c>
      <c r="AN116" s="93">
        <f t="shared" si="73"/>
        <v>3580</v>
      </c>
      <c r="AO116" s="25">
        <f t="shared" si="74"/>
        <v>0.050161337635670288</v>
      </c>
      <c r="AQ116" s="2">
        <f t="shared" si="75"/>
        <v>698</v>
      </c>
      <c r="AR116" s="2">
        <f t="shared" si="76"/>
        <v>2840.8299999999999</v>
      </c>
      <c r="AS116" t="b">
        <f>AF116='[3]Материалы в ДС'!A112</f>
        <v>1</v>
      </c>
      <c r="AT116" s="95">
        <f>AI116-'[3]Материалы в ДС'!D112</f>
        <v>0</v>
      </c>
    </row>
    <row r="117" ht="15" customHeight="1">
      <c r="A117" s="74" t="s">
        <v>99</v>
      </c>
      <c r="B117" s="74"/>
      <c r="C117" s="74"/>
      <c r="D117" s="75" t="s">
        <v>13</v>
      </c>
      <c r="E117" s="140" t="s">
        <v>14</v>
      </c>
      <c r="F117" s="77">
        <v>2280.8299999999999</v>
      </c>
      <c r="G117" s="78">
        <f t="shared" si="58"/>
        <v>2737</v>
      </c>
      <c r="H117" s="78">
        <f t="shared" si="59"/>
        <v>2395</v>
      </c>
      <c r="I117" s="78">
        <v>2874</v>
      </c>
      <c r="J117" s="25">
        <f t="shared" si="60"/>
        <v>0.050054804530507813</v>
      </c>
      <c r="K117" s="79" t="s">
        <v>99</v>
      </c>
      <c r="L117" s="75" t="s">
        <v>13</v>
      </c>
      <c r="M117" s="140" t="s">
        <v>14</v>
      </c>
      <c r="N117" s="80">
        <v>2651</v>
      </c>
      <c r="O117" s="80">
        <f t="shared" si="61"/>
        <v>2651</v>
      </c>
      <c r="P117" s="81">
        <f t="shared" si="62"/>
        <v>-223</v>
      </c>
      <c r="Q117" s="141" t="s">
        <v>99</v>
      </c>
      <c r="R117" s="83" t="s">
        <v>13</v>
      </c>
      <c r="S117" s="84" t="s">
        <v>14</v>
      </c>
      <c r="T117" s="106">
        <v>2104.02</v>
      </c>
      <c r="U117" s="86" t="b">
        <f t="shared" si="63"/>
        <v>1</v>
      </c>
      <c r="V117" s="87">
        <f t="shared" si="64"/>
        <v>-176.80999999999995</v>
      </c>
      <c r="W117" s="74" t="s">
        <v>99</v>
      </c>
      <c r="X117" s="75" t="s">
        <v>13</v>
      </c>
      <c r="Y117" s="142" t="s">
        <v>14</v>
      </c>
      <c r="Z117" s="89">
        <v>2874</v>
      </c>
      <c r="AA117" s="90" t="b">
        <f t="shared" si="65"/>
        <v>1</v>
      </c>
      <c r="AB117" s="81">
        <f t="shared" si="66"/>
        <v>0</v>
      </c>
      <c r="AC117" s="91">
        <f t="shared" si="67"/>
        <v>-176.80999999999995</v>
      </c>
      <c r="AD117" s="2">
        <f t="shared" si="68"/>
        <v>-0.0040000000003601599</v>
      </c>
      <c r="AE117" s="2">
        <f>I117-Материалы!E116</f>
        <v>-156</v>
      </c>
      <c r="AF117" s="79" t="s">
        <v>99</v>
      </c>
      <c r="AG117" s="75" t="s">
        <v>13</v>
      </c>
      <c r="AH117" s="140" t="s">
        <v>14</v>
      </c>
      <c r="AI117" s="78">
        <v>2834.1700000000001</v>
      </c>
      <c r="AJ117" s="78">
        <f t="shared" si="69"/>
        <v>3401</v>
      </c>
      <c r="AK117" s="72" t="b">
        <f t="shared" si="70"/>
        <v>1</v>
      </c>
      <c r="AL117" s="93">
        <f t="shared" si="71"/>
        <v>664</v>
      </c>
      <c r="AM117" s="93">
        <f t="shared" si="72"/>
        <v>2975.8333333333335</v>
      </c>
      <c r="AN117" s="93">
        <f t="shared" si="73"/>
        <v>3571</v>
      </c>
      <c r="AO117" s="25">
        <f t="shared" si="74"/>
        <v>0.049985298441634816</v>
      </c>
      <c r="AQ117" s="2">
        <f t="shared" si="75"/>
        <v>697</v>
      </c>
      <c r="AR117" s="2">
        <f t="shared" si="76"/>
        <v>2834.1700000000001</v>
      </c>
      <c r="AS117" t="b">
        <f>AF117='[3]Материалы в ДС'!A113</f>
        <v>1</v>
      </c>
      <c r="AT117" s="95">
        <f>AI117-'[3]Материалы в ДС'!D113</f>
        <v>0</v>
      </c>
    </row>
    <row r="118" ht="15" customHeight="1">
      <c r="A118" s="74" t="s">
        <v>614</v>
      </c>
      <c r="B118" s="74"/>
      <c r="C118" s="74"/>
      <c r="D118" s="75" t="s">
        <v>544</v>
      </c>
      <c r="E118" s="140" t="s">
        <v>14</v>
      </c>
      <c r="F118" s="77">
        <v>3551.3800000000001</v>
      </c>
      <c r="G118" s="78">
        <f t="shared" si="58"/>
        <v>4261.6599999999999</v>
      </c>
      <c r="H118" s="78">
        <f t="shared" si="59"/>
        <v>3729.1700000000001</v>
      </c>
      <c r="I118" s="78">
        <v>4475</v>
      </c>
      <c r="J118" s="25">
        <f t="shared" si="60"/>
        <v>0.050060305139312034</v>
      </c>
      <c r="K118" s="79" t="s">
        <v>614</v>
      </c>
      <c r="L118" s="75" t="s">
        <v>544</v>
      </c>
      <c r="M118" s="140" t="s">
        <v>14</v>
      </c>
      <c r="N118" s="80">
        <v>4475</v>
      </c>
      <c r="O118" s="80">
        <f t="shared" si="61"/>
        <v>4475</v>
      </c>
      <c r="P118" s="81">
        <f t="shared" si="62"/>
        <v>0</v>
      </c>
      <c r="Q118" s="141" t="s">
        <v>614</v>
      </c>
      <c r="R118" s="83" t="s">
        <v>544</v>
      </c>
      <c r="S118" s="84" t="s">
        <v>14</v>
      </c>
      <c r="T118" s="106">
        <v>3551.3800000000001</v>
      </c>
      <c r="U118" s="86" t="b">
        <f t="shared" si="63"/>
        <v>1</v>
      </c>
      <c r="V118" s="87">
        <f t="shared" si="64"/>
        <v>0</v>
      </c>
      <c r="W118" s="74" t="s">
        <v>615</v>
      </c>
      <c r="X118" s="75" t="s">
        <v>544</v>
      </c>
      <c r="Y118" s="142" t="s">
        <v>14</v>
      </c>
      <c r="Z118" s="89">
        <v>4475</v>
      </c>
      <c r="AA118" s="90" t="b">
        <f t="shared" si="65"/>
        <v>0</v>
      </c>
      <c r="AB118" s="81">
        <f t="shared" si="66"/>
        <v>0</v>
      </c>
      <c r="AC118" s="91">
        <f t="shared" si="67"/>
        <v>0</v>
      </c>
      <c r="AD118" s="2">
        <f t="shared" si="68"/>
        <v>-0.0039999999999054126</v>
      </c>
      <c r="AE118" s="2">
        <f>I118-Материалы!E117</f>
        <v>275</v>
      </c>
      <c r="AF118" s="79" t="s">
        <v>614</v>
      </c>
      <c r="AG118" s="75" t="s">
        <v>544</v>
      </c>
      <c r="AH118" s="140" t="s">
        <v>14</v>
      </c>
      <c r="AI118" s="78">
        <v>6206.6700000000001</v>
      </c>
      <c r="AJ118" s="78">
        <f t="shared" si="69"/>
        <v>7448</v>
      </c>
      <c r="AK118" s="72" t="b">
        <f t="shared" si="70"/>
        <v>1</v>
      </c>
      <c r="AL118" s="93">
        <f t="shared" si="71"/>
        <v>3186.3400000000001</v>
      </c>
      <c r="AM118" s="93">
        <f t="shared" si="72"/>
        <v>6517.5</v>
      </c>
      <c r="AN118" s="93">
        <f t="shared" si="73"/>
        <v>7821</v>
      </c>
      <c r="AO118" s="25">
        <f t="shared" si="74"/>
        <v>0.050080558539205157</v>
      </c>
      <c r="AQ118" s="2">
        <f t="shared" si="75"/>
        <v>3346</v>
      </c>
      <c r="AR118" s="2">
        <f t="shared" si="76"/>
        <v>6206.6700000000001</v>
      </c>
      <c r="AS118" t="b">
        <f>AF118='[3]Материалы в ДС'!A114</f>
        <v>1</v>
      </c>
      <c r="AT118" s="95">
        <f>AI118-'[3]Материалы в ДС'!D114</f>
        <v>0</v>
      </c>
    </row>
    <row r="119" ht="15" customHeight="1">
      <c r="A119" s="74" t="s">
        <v>616</v>
      </c>
      <c r="B119" s="74"/>
      <c r="C119" s="74"/>
      <c r="D119" s="75" t="s">
        <v>544</v>
      </c>
      <c r="E119" s="140" t="s">
        <v>14</v>
      </c>
      <c r="F119" s="77">
        <v>4177.2399999999998</v>
      </c>
      <c r="G119" s="78">
        <f t="shared" si="58"/>
        <v>5012.6900000000005</v>
      </c>
      <c r="H119" s="78">
        <f t="shared" si="59"/>
        <v>4385.8299999999999</v>
      </c>
      <c r="I119" s="78">
        <v>5263</v>
      </c>
      <c r="J119" s="25">
        <f t="shared" si="60"/>
        <v>0.049935264299208582</v>
      </c>
      <c r="K119" s="79" t="s">
        <v>616</v>
      </c>
      <c r="L119" s="75" t="s">
        <v>544</v>
      </c>
      <c r="M119" s="140" t="s">
        <v>14</v>
      </c>
      <c r="N119" s="80">
        <v>5260</v>
      </c>
      <c r="O119" s="80">
        <f t="shared" si="61"/>
        <v>5260</v>
      </c>
      <c r="P119" s="81">
        <f t="shared" si="62"/>
        <v>-3</v>
      </c>
      <c r="Q119" s="141" t="s">
        <v>616</v>
      </c>
      <c r="R119" s="83" t="s">
        <v>544</v>
      </c>
      <c r="S119" s="84" t="s">
        <v>14</v>
      </c>
      <c r="T119" s="106">
        <v>4175.0500000000002</v>
      </c>
      <c r="U119" s="86" t="b">
        <f t="shared" si="63"/>
        <v>1</v>
      </c>
      <c r="V119" s="87">
        <f t="shared" si="64"/>
        <v>-2.1899999999995998</v>
      </c>
      <c r="W119" s="74" t="s">
        <v>617</v>
      </c>
      <c r="X119" s="75" t="s">
        <v>544</v>
      </c>
      <c r="Y119" s="142" t="s">
        <v>14</v>
      </c>
      <c r="Z119" s="89">
        <v>5263</v>
      </c>
      <c r="AA119" s="90" t="b">
        <f t="shared" si="65"/>
        <v>0</v>
      </c>
      <c r="AB119" s="81">
        <f t="shared" si="66"/>
        <v>0</v>
      </c>
      <c r="AC119" s="91">
        <f t="shared" si="67"/>
        <v>-2.1899999999995998</v>
      </c>
      <c r="AD119" s="2">
        <f t="shared" si="68"/>
        <v>-0.0020000000013169483</v>
      </c>
      <c r="AE119" s="2">
        <f>I119-Материалы!E118</f>
        <v>-597</v>
      </c>
      <c r="AF119" s="79" t="s">
        <v>616</v>
      </c>
      <c r="AG119" s="75" t="s">
        <v>544</v>
      </c>
      <c r="AH119" s="140" t="s">
        <v>14</v>
      </c>
      <c r="AI119" s="78">
        <v>6206.6700000000001</v>
      </c>
      <c r="AJ119" s="78">
        <f t="shared" si="69"/>
        <v>7448</v>
      </c>
      <c r="AK119" s="72" t="b">
        <f t="shared" si="70"/>
        <v>1</v>
      </c>
      <c r="AL119" s="93">
        <f t="shared" si="71"/>
        <v>2435.3099999999995</v>
      </c>
      <c r="AM119" s="93">
        <f t="shared" si="72"/>
        <v>6516.666666666667</v>
      </c>
      <c r="AN119" s="93">
        <f t="shared" si="73"/>
        <v>7820</v>
      </c>
      <c r="AO119" s="25">
        <f t="shared" si="74"/>
        <v>0.049946294307196562</v>
      </c>
      <c r="AQ119" s="2">
        <f t="shared" si="75"/>
        <v>2557</v>
      </c>
      <c r="AR119" s="2">
        <f t="shared" si="76"/>
        <v>6206.6700000000001</v>
      </c>
      <c r="AS119" t="b">
        <f>AF119='[3]Материалы в ДС'!A115</f>
        <v>1</v>
      </c>
      <c r="AT119" s="95">
        <f>AI119-'[3]Материалы в ДС'!D115</f>
        <v>0</v>
      </c>
    </row>
    <row r="120" ht="15" customHeight="1">
      <c r="A120" s="74" t="s">
        <v>618</v>
      </c>
      <c r="B120" s="74"/>
      <c r="C120" s="74"/>
      <c r="D120" s="75" t="s">
        <v>544</v>
      </c>
      <c r="E120" s="140" t="s">
        <v>14</v>
      </c>
      <c r="F120" s="77">
        <v>3757.5500000000002</v>
      </c>
      <c r="G120" s="78">
        <f t="shared" si="58"/>
        <v>4509.0600000000004</v>
      </c>
      <c r="H120" s="78">
        <f t="shared" si="59"/>
        <v>3945.8299999999999</v>
      </c>
      <c r="I120" s="78">
        <v>4735</v>
      </c>
      <c r="J120" s="25">
        <f t="shared" si="60"/>
        <v>0.050108004772613235</v>
      </c>
      <c r="K120" s="79" t="s">
        <v>618</v>
      </c>
      <c r="L120" s="75" t="s">
        <v>544</v>
      </c>
      <c r="M120" s="140" t="s">
        <v>14</v>
      </c>
      <c r="N120" s="80">
        <v>4735</v>
      </c>
      <c r="O120" s="80">
        <f t="shared" si="61"/>
        <v>4735</v>
      </c>
      <c r="P120" s="81">
        <f t="shared" si="62"/>
        <v>0</v>
      </c>
      <c r="Q120" s="141" t="s">
        <v>618</v>
      </c>
      <c r="R120" s="83" t="s">
        <v>544</v>
      </c>
      <c r="S120" s="84" t="s">
        <v>14</v>
      </c>
      <c r="T120" s="106">
        <v>3757.5500000000002</v>
      </c>
      <c r="U120" s="86" t="b">
        <f t="shared" si="63"/>
        <v>1</v>
      </c>
      <c r="V120" s="87">
        <f t="shared" si="64"/>
        <v>0</v>
      </c>
      <c r="W120" s="74" t="s">
        <v>619</v>
      </c>
      <c r="X120" s="75" t="s">
        <v>544</v>
      </c>
      <c r="Y120" s="142" t="s">
        <v>14</v>
      </c>
      <c r="Z120" s="89">
        <v>4735</v>
      </c>
      <c r="AA120" s="90" t="b">
        <f t="shared" si="65"/>
        <v>0</v>
      </c>
      <c r="AB120" s="81">
        <f t="shared" si="66"/>
        <v>0</v>
      </c>
      <c r="AC120" s="91">
        <f t="shared" si="67"/>
        <v>0</v>
      </c>
      <c r="AD120" s="2">
        <f t="shared" si="68"/>
        <v>0</v>
      </c>
      <c r="AE120" s="2">
        <f>I120-Материалы!E119</f>
        <v>1685</v>
      </c>
      <c r="AF120" s="79" t="s">
        <v>618</v>
      </c>
      <c r="AG120" s="75" t="s">
        <v>544</v>
      </c>
      <c r="AH120" s="140" t="s">
        <v>14</v>
      </c>
      <c r="AI120" s="78">
        <v>6445.8299999999999</v>
      </c>
      <c r="AJ120" s="78">
        <f t="shared" si="69"/>
        <v>7735</v>
      </c>
      <c r="AK120" s="72" t="b">
        <f t="shared" si="70"/>
        <v>1</v>
      </c>
      <c r="AL120" s="93">
        <f t="shared" si="71"/>
        <v>3225.9399999999996</v>
      </c>
      <c r="AM120" s="93">
        <f t="shared" si="72"/>
        <v>6769.166666666667</v>
      </c>
      <c r="AN120" s="93">
        <f t="shared" si="73"/>
        <v>8123</v>
      </c>
      <c r="AO120" s="25">
        <f t="shared" si="74"/>
        <v>0.050161603102779576</v>
      </c>
      <c r="AQ120" s="2">
        <f t="shared" si="75"/>
        <v>3388</v>
      </c>
      <c r="AR120" s="2">
        <f t="shared" si="76"/>
        <v>6445.8299999999999</v>
      </c>
      <c r="AS120" t="b">
        <f>AF120='[3]Материалы в ДС'!A116</f>
        <v>1</v>
      </c>
      <c r="AT120" s="95">
        <f>AI120-'[3]Материалы в ДС'!D116</f>
        <v>0</v>
      </c>
    </row>
    <row r="121" ht="15" customHeight="1">
      <c r="A121" s="74" t="s">
        <v>620</v>
      </c>
      <c r="B121" s="74"/>
      <c r="C121" s="74"/>
      <c r="D121" s="75" t="s">
        <v>544</v>
      </c>
      <c r="E121" s="140" t="s">
        <v>14</v>
      </c>
      <c r="F121" s="77">
        <v>5566.7399999999998</v>
      </c>
      <c r="G121" s="78">
        <f t="shared" si="58"/>
        <v>6680.0900000000001</v>
      </c>
      <c r="H121" s="78">
        <f t="shared" si="59"/>
        <v>5845</v>
      </c>
      <c r="I121" s="78">
        <v>7014</v>
      </c>
      <c r="J121" s="25">
        <f t="shared" si="60"/>
        <v>0.049985853484009857</v>
      </c>
      <c r="K121" s="79" t="s">
        <v>620</v>
      </c>
      <c r="L121" s="75" t="s">
        <v>544</v>
      </c>
      <c r="M121" s="140" t="s">
        <v>14</v>
      </c>
      <c r="N121" s="80">
        <v>7014</v>
      </c>
      <c r="O121" s="80">
        <f t="shared" si="61"/>
        <v>7014</v>
      </c>
      <c r="P121" s="81">
        <f t="shared" si="62"/>
        <v>0</v>
      </c>
      <c r="Q121" s="141" t="s">
        <v>620</v>
      </c>
      <c r="R121" s="83" t="s">
        <v>544</v>
      </c>
      <c r="S121" s="84" t="s">
        <v>14</v>
      </c>
      <c r="T121" s="106">
        <v>5566.7399999999998</v>
      </c>
      <c r="U121" s="86" t="b">
        <f t="shared" si="63"/>
        <v>1</v>
      </c>
      <c r="V121" s="87">
        <f t="shared" si="64"/>
        <v>0</v>
      </c>
      <c r="W121" s="74" t="s">
        <v>621</v>
      </c>
      <c r="X121" s="75" t="s">
        <v>544</v>
      </c>
      <c r="Y121" s="142" t="s">
        <v>14</v>
      </c>
      <c r="Z121" s="89">
        <v>7014</v>
      </c>
      <c r="AA121" s="90" t="b">
        <f t="shared" si="65"/>
        <v>0</v>
      </c>
      <c r="AB121" s="81">
        <f t="shared" si="66"/>
        <v>0</v>
      </c>
      <c r="AC121" s="91">
        <f t="shared" si="67"/>
        <v>0</v>
      </c>
      <c r="AD121" s="2">
        <f t="shared" si="68"/>
        <v>-0.0020000000004074536</v>
      </c>
      <c r="AE121" s="2">
        <f>I121-Материалы!E120</f>
        <v>1824</v>
      </c>
      <c r="AF121" s="79" t="s">
        <v>620</v>
      </c>
      <c r="AG121" s="75" t="s">
        <v>544</v>
      </c>
      <c r="AH121" s="140" t="s">
        <v>14</v>
      </c>
      <c r="AI121" s="78">
        <v>9549.1700000000001</v>
      </c>
      <c r="AJ121" s="78">
        <f t="shared" si="69"/>
        <v>11459</v>
      </c>
      <c r="AK121" s="72" t="b">
        <f t="shared" si="70"/>
        <v>1</v>
      </c>
      <c r="AL121" s="93">
        <f t="shared" si="71"/>
        <v>4778.9099999999999</v>
      </c>
      <c r="AM121" s="93">
        <f t="shared" si="72"/>
        <v>10026.666666666668</v>
      </c>
      <c r="AN121" s="93">
        <f t="shared" si="73"/>
        <v>12032</v>
      </c>
      <c r="AO121" s="25">
        <f t="shared" si="74"/>
        <v>0.050004363382494109</v>
      </c>
      <c r="AQ121" s="2">
        <f t="shared" si="75"/>
        <v>5018</v>
      </c>
      <c r="AR121" s="2">
        <f t="shared" si="76"/>
        <v>9549.1700000000001</v>
      </c>
      <c r="AS121" t="b">
        <f>AF121='[3]Материалы в ДС'!A117</f>
        <v>1</v>
      </c>
      <c r="AT121" s="95">
        <f>AI121-'[3]Материалы в ДС'!D117</f>
        <v>0</v>
      </c>
    </row>
    <row r="122" ht="15" customHeight="1">
      <c r="A122" s="74" t="s">
        <v>622</v>
      </c>
      <c r="B122" s="74"/>
      <c r="C122" s="74"/>
      <c r="D122" s="75" t="s">
        <v>544</v>
      </c>
      <c r="E122" s="140" t="s">
        <v>14</v>
      </c>
      <c r="F122" s="77">
        <v>5736.8599999999997</v>
      </c>
      <c r="G122" s="78">
        <f t="shared" si="58"/>
        <v>6884.2300000000005</v>
      </c>
      <c r="H122" s="78">
        <f t="shared" si="59"/>
        <v>6023.3299999999999</v>
      </c>
      <c r="I122" s="78">
        <v>7228</v>
      </c>
      <c r="J122" s="25">
        <f t="shared" si="60"/>
        <v>0.04993586791841631</v>
      </c>
      <c r="K122" s="79" t="s">
        <v>622</v>
      </c>
      <c r="L122" s="75" t="s">
        <v>544</v>
      </c>
      <c r="M122" s="140" t="s">
        <v>14</v>
      </c>
      <c r="N122" s="80">
        <v>7228</v>
      </c>
      <c r="O122" s="80">
        <f t="shared" si="61"/>
        <v>7228</v>
      </c>
      <c r="P122" s="81">
        <f t="shared" si="62"/>
        <v>0</v>
      </c>
      <c r="Q122" s="141" t="s">
        <v>622</v>
      </c>
      <c r="R122" s="83" t="s">
        <v>544</v>
      </c>
      <c r="S122" s="84" t="s">
        <v>14</v>
      </c>
      <c r="T122" s="106">
        <v>5736.8599999999997</v>
      </c>
      <c r="U122" s="86" t="b">
        <f t="shared" si="63"/>
        <v>1</v>
      </c>
      <c r="V122" s="87">
        <f t="shared" si="64"/>
        <v>0</v>
      </c>
      <c r="W122" s="74" t="s">
        <v>623</v>
      </c>
      <c r="X122" s="75" t="s">
        <v>544</v>
      </c>
      <c r="Y122" s="142" t="s">
        <v>14</v>
      </c>
      <c r="Z122" s="89">
        <v>7228</v>
      </c>
      <c r="AA122" s="90" t="b">
        <f t="shared" si="65"/>
        <v>0</v>
      </c>
      <c r="AB122" s="81">
        <f t="shared" si="66"/>
        <v>0</v>
      </c>
      <c r="AC122" s="91">
        <f t="shared" si="67"/>
        <v>0</v>
      </c>
      <c r="AD122" s="2">
        <f t="shared" si="68"/>
        <v>0.0019999999985884642</v>
      </c>
      <c r="AE122" s="2">
        <f>I122-Материалы!E121</f>
        <v>2418</v>
      </c>
      <c r="AF122" s="79" t="s">
        <v>622</v>
      </c>
      <c r="AG122" s="75" t="s">
        <v>544</v>
      </c>
      <c r="AH122" s="140" t="s">
        <v>14</v>
      </c>
      <c r="AI122" s="78">
        <v>11530.83</v>
      </c>
      <c r="AJ122" s="78">
        <f t="shared" si="69"/>
        <v>13837</v>
      </c>
      <c r="AK122" s="72" t="b">
        <f t="shared" si="70"/>
        <v>1</v>
      </c>
      <c r="AL122" s="93">
        <f t="shared" si="71"/>
        <v>6952.7699999999995</v>
      </c>
      <c r="AM122" s="93">
        <f t="shared" si="72"/>
        <v>12106.666666666668</v>
      </c>
      <c r="AN122" s="93">
        <f t="shared" si="73"/>
        <v>14528</v>
      </c>
      <c r="AO122" s="25">
        <f t="shared" si="74"/>
        <v>0.049938570499385708</v>
      </c>
      <c r="AQ122" s="2">
        <f t="shared" si="75"/>
        <v>7300</v>
      </c>
      <c r="AR122" s="2">
        <f t="shared" si="76"/>
        <v>11530.83</v>
      </c>
      <c r="AS122" t="b">
        <f>AF122='[3]Материалы в ДС'!A118</f>
        <v>1</v>
      </c>
      <c r="AT122" s="95">
        <f>AI122-'[3]Материалы в ДС'!D118</f>
        <v>0</v>
      </c>
    </row>
    <row r="123" ht="15" customHeight="1">
      <c r="A123" s="74" t="s">
        <v>624</v>
      </c>
      <c r="B123" s="74"/>
      <c r="C123" s="74"/>
      <c r="D123" s="75" t="s">
        <v>544</v>
      </c>
      <c r="E123" s="140" t="s">
        <v>14</v>
      </c>
      <c r="F123" s="77">
        <v>5845.1000000000004</v>
      </c>
      <c r="G123" s="78">
        <f t="shared" si="58"/>
        <v>7014.1199999999999</v>
      </c>
      <c r="H123" s="78">
        <f t="shared" si="59"/>
        <v>6136.6700000000001</v>
      </c>
      <c r="I123" s="78">
        <v>7364</v>
      </c>
      <c r="J123" s="25">
        <f t="shared" si="60"/>
        <v>0.049882237543697583</v>
      </c>
      <c r="K123" s="79" t="s">
        <v>624</v>
      </c>
      <c r="L123" s="75" t="s">
        <v>544</v>
      </c>
      <c r="M123" s="140" t="s">
        <v>14</v>
      </c>
      <c r="N123" s="80">
        <v>7364</v>
      </c>
      <c r="O123" s="80">
        <f t="shared" si="61"/>
        <v>7364</v>
      </c>
      <c r="P123" s="81">
        <f t="shared" si="62"/>
        <v>0</v>
      </c>
      <c r="Q123" s="141" t="s">
        <v>624</v>
      </c>
      <c r="R123" s="83" t="s">
        <v>544</v>
      </c>
      <c r="S123" s="84" t="s">
        <v>14</v>
      </c>
      <c r="T123" s="106">
        <v>5845.1000000000004</v>
      </c>
      <c r="U123" s="86" t="b">
        <f t="shared" si="63"/>
        <v>1</v>
      </c>
      <c r="V123" s="87">
        <f t="shared" si="64"/>
        <v>0</v>
      </c>
      <c r="W123" s="74" t="s">
        <v>625</v>
      </c>
      <c r="X123" s="75" t="s">
        <v>544</v>
      </c>
      <c r="Y123" s="142" t="s">
        <v>14</v>
      </c>
      <c r="Z123" s="89">
        <v>7364</v>
      </c>
      <c r="AA123" s="90" t="b">
        <f t="shared" si="65"/>
        <v>0</v>
      </c>
      <c r="AB123" s="81">
        <f t="shared" si="66"/>
        <v>0</v>
      </c>
      <c r="AC123" s="91">
        <f t="shared" si="67"/>
        <v>0</v>
      </c>
      <c r="AD123" s="2">
        <f t="shared" si="68"/>
        <v>0</v>
      </c>
      <c r="AE123" s="2" t="e">
        <f>I123-$'материалы'.#ref</f>
        <v>#NAME?</v>
      </c>
      <c r="AF123" s="121" t="s">
        <v>624</v>
      </c>
      <c r="AG123" s="117" t="s">
        <v>544</v>
      </c>
      <c r="AH123" s="143" t="s">
        <v>14</v>
      </c>
      <c r="AI123" s="120">
        <v>0</v>
      </c>
      <c r="AJ123" s="120">
        <f t="shared" si="69"/>
        <v>0</v>
      </c>
      <c r="AK123" s="26" t="b">
        <f t="shared" si="70"/>
        <v>1</v>
      </c>
      <c r="AL123" s="135">
        <f t="shared" si="71"/>
        <v>-7014.1199999999999</v>
      </c>
      <c r="AM123" s="135">
        <f t="shared" si="72"/>
        <v>0</v>
      </c>
      <c r="AN123" s="135">
        <f t="shared" si="73"/>
        <v>0</v>
      </c>
      <c r="AO123" s="16" t="e">
        <f t="shared" si="74"/>
        <v>#DIV/0!</v>
      </c>
      <c r="AQ123" s="2">
        <f t="shared" si="75"/>
        <v>-7364</v>
      </c>
      <c r="AR123" s="2">
        <f t="shared" si="76"/>
        <v>0</v>
      </c>
      <c r="AU123" s="26" t="s">
        <v>594</v>
      </c>
    </row>
    <row r="124" ht="15" customHeight="1">
      <c r="A124" s="74" t="s">
        <v>626</v>
      </c>
      <c r="B124" s="74"/>
      <c r="C124" s="74"/>
      <c r="D124" s="75" t="s">
        <v>544</v>
      </c>
      <c r="E124" s="140" t="s">
        <v>14</v>
      </c>
      <c r="F124" s="77">
        <v>6123.4300000000003</v>
      </c>
      <c r="G124" s="78">
        <f t="shared" si="58"/>
        <v>7348.1199999999999</v>
      </c>
      <c r="H124" s="78">
        <f t="shared" si="59"/>
        <v>6429.1700000000001</v>
      </c>
      <c r="I124" s="78">
        <v>7715</v>
      </c>
      <c r="J124" s="25">
        <f t="shared" si="60"/>
        <v>0.049928417064500907</v>
      </c>
      <c r="K124" s="79" t="s">
        <v>626</v>
      </c>
      <c r="L124" s="75" t="s">
        <v>544</v>
      </c>
      <c r="M124" s="140" t="s">
        <v>14</v>
      </c>
      <c r="N124" s="80">
        <v>7715</v>
      </c>
      <c r="O124" s="80">
        <f t="shared" si="61"/>
        <v>7715</v>
      </c>
      <c r="P124" s="81">
        <f t="shared" si="62"/>
        <v>0</v>
      </c>
      <c r="Q124" s="141" t="s">
        <v>626</v>
      </c>
      <c r="R124" s="83" t="s">
        <v>544</v>
      </c>
      <c r="S124" s="84" t="s">
        <v>14</v>
      </c>
      <c r="T124" s="106">
        <v>6123.4300000000003</v>
      </c>
      <c r="U124" s="86" t="b">
        <f t="shared" si="63"/>
        <v>1</v>
      </c>
      <c r="V124" s="87">
        <f t="shared" si="64"/>
        <v>0</v>
      </c>
      <c r="W124" s="74" t="s">
        <v>627</v>
      </c>
      <c r="X124" s="75" t="s">
        <v>544</v>
      </c>
      <c r="Y124" s="142" t="s">
        <v>14</v>
      </c>
      <c r="Z124" s="89">
        <v>7715</v>
      </c>
      <c r="AA124" s="90" t="b">
        <f t="shared" si="65"/>
        <v>0</v>
      </c>
      <c r="AB124" s="81">
        <f t="shared" si="66"/>
        <v>0</v>
      </c>
      <c r="AC124" s="91">
        <f t="shared" si="67"/>
        <v>0</v>
      </c>
      <c r="AD124" s="2">
        <f t="shared" si="68"/>
        <v>-0.0039999999999054126</v>
      </c>
      <c r="AE124" s="2">
        <f>I124-Материалы!E122</f>
        <v>-85</v>
      </c>
      <c r="AF124" s="79" t="s">
        <v>626</v>
      </c>
      <c r="AG124" s="75" t="s">
        <v>544</v>
      </c>
      <c r="AH124" s="140" t="s">
        <v>14</v>
      </c>
      <c r="AI124" s="78">
        <v>10504.17</v>
      </c>
      <c r="AJ124" s="78">
        <f t="shared" si="69"/>
        <v>12605</v>
      </c>
      <c r="AK124" s="72" t="b">
        <f t="shared" si="70"/>
        <v>1</v>
      </c>
      <c r="AL124" s="93">
        <f t="shared" si="71"/>
        <v>5256.8800000000001</v>
      </c>
      <c r="AM124" s="93">
        <f t="shared" si="72"/>
        <v>11028.333333333334</v>
      </c>
      <c r="AN124" s="93">
        <f t="shared" si="73"/>
        <v>13234</v>
      </c>
      <c r="AO124" s="25">
        <f t="shared" si="74"/>
        <v>0.049900833002776673</v>
      </c>
      <c r="AQ124" s="2">
        <f t="shared" si="75"/>
        <v>5519</v>
      </c>
      <c r="AR124" s="2">
        <f t="shared" si="76"/>
        <v>10504.17</v>
      </c>
      <c r="AS124" t="b">
        <f>AF124='[3]Материалы в ДС'!A119</f>
        <v>1</v>
      </c>
      <c r="AT124" s="95">
        <f>AI124-'[3]Материалы в ДС'!D119</f>
        <v>0</v>
      </c>
    </row>
    <row r="125" ht="15" customHeight="1">
      <c r="A125" s="74" t="s">
        <v>628</v>
      </c>
      <c r="B125" s="74"/>
      <c r="C125" s="74"/>
      <c r="D125" s="75" t="s">
        <v>544</v>
      </c>
      <c r="E125" s="140" t="s">
        <v>14</v>
      </c>
      <c r="F125" s="77">
        <v>6680.1000000000004</v>
      </c>
      <c r="G125" s="78">
        <f t="shared" si="58"/>
        <v>8016.1199999999999</v>
      </c>
      <c r="H125" s="78">
        <f t="shared" si="59"/>
        <v>7014.1700000000001</v>
      </c>
      <c r="I125" s="78">
        <v>8417</v>
      </c>
      <c r="J125" s="25">
        <f t="shared" si="60"/>
        <v>0.05000923139873148</v>
      </c>
      <c r="K125" s="79" t="s">
        <v>628</v>
      </c>
      <c r="L125" s="75" t="s">
        <v>544</v>
      </c>
      <c r="M125" s="140" t="s">
        <v>14</v>
      </c>
      <c r="N125" s="80">
        <v>8417</v>
      </c>
      <c r="O125" s="80">
        <f t="shared" si="61"/>
        <v>8417</v>
      </c>
      <c r="P125" s="81">
        <f t="shared" si="62"/>
        <v>0</v>
      </c>
      <c r="Q125" s="141" t="s">
        <v>628</v>
      </c>
      <c r="R125" s="83" t="s">
        <v>544</v>
      </c>
      <c r="S125" s="84" t="s">
        <v>14</v>
      </c>
      <c r="T125" s="106">
        <v>6680.1000000000004</v>
      </c>
      <c r="U125" s="86" t="b">
        <f t="shared" si="63"/>
        <v>1</v>
      </c>
      <c r="V125" s="87">
        <f t="shared" si="64"/>
        <v>0</v>
      </c>
      <c r="W125" s="74" t="s">
        <v>629</v>
      </c>
      <c r="X125" s="75" t="s">
        <v>544</v>
      </c>
      <c r="Y125" s="142" t="s">
        <v>14</v>
      </c>
      <c r="Z125" s="89">
        <v>8417</v>
      </c>
      <c r="AA125" s="90" t="b">
        <f t="shared" si="65"/>
        <v>0</v>
      </c>
      <c r="AB125" s="81">
        <f t="shared" si="66"/>
        <v>0</v>
      </c>
      <c r="AC125" s="91">
        <f t="shared" si="67"/>
        <v>0</v>
      </c>
      <c r="AD125" s="2">
        <f t="shared" si="68"/>
        <v>0</v>
      </c>
      <c r="AE125" s="2">
        <f>I125-Материалы!E123</f>
        <v>1277</v>
      </c>
      <c r="AF125" s="79" t="s">
        <v>628</v>
      </c>
      <c r="AG125" s="75" t="s">
        <v>544</v>
      </c>
      <c r="AH125" s="140" t="s">
        <v>14</v>
      </c>
      <c r="AI125" s="78">
        <v>11459.17</v>
      </c>
      <c r="AJ125" s="78">
        <f t="shared" si="69"/>
        <v>13751</v>
      </c>
      <c r="AK125" s="72" t="b">
        <f t="shared" si="70"/>
        <v>1</v>
      </c>
      <c r="AL125" s="93">
        <f t="shared" si="71"/>
        <v>5734.8800000000001</v>
      </c>
      <c r="AM125" s="93">
        <f t="shared" si="72"/>
        <v>12032.5</v>
      </c>
      <c r="AN125" s="93">
        <f t="shared" si="73"/>
        <v>14439</v>
      </c>
      <c r="AO125" s="25">
        <f t="shared" si="74"/>
        <v>0.050032724892735074</v>
      </c>
      <c r="AQ125" s="2">
        <f t="shared" si="75"/>
        <v>6022</v>
      </c>
      <c r="AR125" s="2">
        <f t="shared" si="76"/>
        <v>11459.17</v>
      </c>
      <c r="AS125" t="b">
        <f>AF125='[3]Материалы в ДС'!A120</f>
        <v>1</v>
      </c>
      <c r="AT125" s="95">
        <f>AI125-'[3]Материалы в ДС'!D120</f>
        <v>0</v>
      </c>
    </row>
    <row r="126" ht="15" customHeight="1">
      <c r="A126" s="74" t="s">
        <v>100</v>
      </c>
      <c r="B126" s="74"/>
      <c r="C126" s="74"/>
      <c r="D126" s="75" t="s">
        <v>13</v>
      </c>
      <c r="E126" s="140" t="s">
        <v>14</v>
      </c>
      <c r="F126" s="77">
        <v>971.66999999999996</v>
      </c>
      <c r="G126" s="78">
        <f t="shared" si="58"/>
        <v>1166</v>
      </c>
      <c r="H126" s="78">
        <f t="shared" si="59"/>
        <v>1020.83</v>
      </c>
      <c r="I126" s="78">
        <v>1225</v>
      </c>
      <c r="J126" s="25">
        <f t="shared" si="60"/>
        <v>0.05060034305317318</v>
      </c>
      <c r="K126" s="79" t="s">
        <v>100</v>
      </c>
      <c r="L126" s="75" t="s">
        <v>13</v>
      </c>
      <c r="M126" s="140" t="s">
        <v>14</v>
      </c>
      <c r="N126" s="80">
        <v>1129</v>
      </c>
      <c r="O126" s="80">
        <f t="shared" si="61"/>
        <v>1129</v>
      </c>
      <c r="P126" s="81">
        <f t="shared" si="62"/>
        <v>-96</v>
      </c>
      <c r="Q126" s="141" t="s">
        <v>100</v>
      </c>
      <c r="R126" s="83" t="s">
        <v>13</v>
      </c>
      <c r="S126" s="84" t="s">
        <v>14</v>
      </c>
      <c r="T126" s="85">
        <v>895.87</v>
      </c>
      <c r="U126" s="86" t="b">
        <f t="shared" si="63"/>
        <v>1</v>
      </c>
      <c r="V126" s="87">
        <f t="shared" si="64"/>
        <v>-75.799999999999955</v>
      </c>
      <c r="W126" s="74" t="s">
        <v>100</v>
      </c>
      <c r="X126" s="75" t="s">
        <v>13</v>
      </c>
      <c r="Y126" s="142" t="s">
        <v>14</v>
      </c>
      <c r="Z126" s="89">
        <v>1225</v>
      </c>
      <c r="AA126" s="90" t="b">
        <f t="shared" si="65"/>
        <v>1</v>
      </c>
      <c r="AB126" s="81">
        <f t="shared" si="66"/>
        <v>0</v>
      </c>
      <c r="AC126" s="91">
        <f t="shared" si="67"/>
        <v>-75.799999999999955</v>
      </c>
      <c r="AD126" s="2">
        <f t="shared" si="68"/>
        <v>0.0039999999999054126</v>
      </c>
      <c r="AE126" s="2">
        <f>I126-Материалы!E124</f>
        <v>-9455</v>
      </c>
      <c r="AF126" s="79" t="s">
        <v>100</v>
      </c>
      <c r="AG126" s="75" t="s">
        <v>13</v>
      </c>
      <c r="AH126" s="140" t="s">
        <v>14</v>
      </c>
      <c r="AI126" s="78">
        <v>1037.5</v>
      </c>
      <c r="AJ126" s="78">
        <f t="shared" si="69"/>
        <v>1245</v>
      </c>
      <c r="AK126" s="72" t="b">
        <f t="shared" si="70"/>
        <v>1</v>
      </c>
      <c r="AL126" s="93">
        <f t="shared" si="71"/>
        <v>79</v>
      </c>
      <c r="AM126" s="93">
        <f t="shared" si="72"/>
        <v>1090</v>
      </c>
      <c r="AN126" s="93">
        <f t="shared" si="73"/>
        <v>1308</v>
      </c>
      <c r="AO126" s="25">
        <f t="shared" si="74"/>
        <v>0.050602409638554217</v>
      </c>
      <c r="AQ126" s="2">
        <f t="shared" si="75"/>
        <v>83</v>
      </c>
      <c r="AR126" s="2">
        <f t="shared" si="76"/>
        <v>1037.5</v>
      </c>
      <c r="AS126" t="b">
        <f>AF126='[3]Материалы в ДС'!A121</f>
        <v>1</v>
      </c>
      <c r="AT126" s="95">
        <f>AI126-'[3]Материалы в ДС'!D121</f>
        <v>0</v>
      </c>
    </row>
    <row r="127" ht="15" customHeight="1">
      <c r="A127" s="74" t="s">
        <v>101</v>
      </c>
      <c r="B127" s="74"/>
      <c r="C127" s="74"/>
      <c r="D127" s="75" t="s">
        <v>13</v>
      </c>
      <c r="E127" s="140" t="s">
        <v>14</v>
      </c>
      <c r="F127" s="77">
        <v>860.83000000000004</v>
      </c>
      <c r="G127" s="78">
        <f t="shared" si="58"/>
        <v>1033</v>
      </c>
      <c r="H127" s="78">
        <f t="shared" si="59"/>
        <v>904.17000000000007</v>
      </c>
      <c r="I127" s="78">
        <v>1085</v>
      </c>
      <c r="J127" s="25">
        <f t="shared" si="60"/>
        <v>0.050338818973862498</v>
      </c>
      <c r="K127" s="79" t="s">
        <v>101</v>
      </c>
      <c r="L127" s="75" t="s">
        <v>13</v>
      </c>
      <c r="M127" s="140" t="s">
        <v>14</v>
      </c>
      <c r="N127" s="80">
        <v>1064</v>
      </c>
      <c r="O127" s="80">
        <f t="shared" si="61"/>
        <v>1064</v>
      </c>
      <c r="P127" s="81">
        <f t="shared" si="62"/>
        <v>-21</v>
      </c>
      <c r="Q127" s="141" t="s">
        <v>101</v>
      </c>
      <c r="R127" s="83" t="s">
        <v>13</v>
      </c>
      <c r="S127" s="84" t="s">
        <v>14</v>
      </c>
      <c r="T127" s="85">
        <v>844.16999999999996</v>
      </c>
      <c r="U127" s="86" t="b">
        <f t="shared" si="63"/>
        <v>1</v>
      </c>
      <c r="V127" s="87">
        <f t="shared" si="64"/>
        <v>-16.660000000000082</v>
      </c>
      <c r="W127" s="74" t="s">
        <v>101</v>
      </c>
      <c r="X127" s="75" t="s">
        <v>13</v>
      </c>
      <c r="Y127" s="142" t="s">
        <v>14</v>
      </c>
      <c r="Z127" s="89">
        <v>1085</v>
      </c>
      <c r="AA127" s="90" t="b">
        <f t="shared" si="65"/>
        <v>1</v>
      </c>
      <c r="AB127" s="81">
        <f t="shared" si="66"/>
        <v>0</v>
      </c>
      <c r="AC127" s="91">
        <f t="shared" si="67"/>
        <v>-16.660000000000082</v>
      </c>
      <c r="AD127" s="2">
        <f t="shared" si="68"/>
        <v>-0.0039999999999054126</v>
      </c>
      <c r="AE127" s="2">
        <f>I127-Материалы!E125</f>
        <v>-12835</v>
      </c>
      <c r="AF127" s="79" t="s">
        <v>101</v>
      </c>
      <c r="AG127" s="75" t="s">
        <v>13</v>
      </c>
      <c r="AH127" s="140" t="s">
        <v>14</v>
      </c>
      <c r="AI127" s="78">
        <v>968.33000000000004</v>
      </c>
      <c r="AJ127" s="78">
        <f t="shared" si="69"/>
        <v>1162</v>
      </c>
      <c r="AK127" s="72" t="b">
        <f t="shared" si="70"/>
        <v>1</v>
      </c>
      <c r="AL127" s="93">
        <f t="shared" si="71"/>
        <v>129</v>
      </c>
      <c r="AM127" s="93">
        <f t="shared" si="72"/>
        <v>1016.6666666666667</v>
      </c>
      <c r="AN127" s="93">
        <f t="shared" si="73"/>
        <v>1220</v>
      </c>
      <c r="AO127" s="25">
        <f t="shared" si="74"/>
        <v>0.049913941480206538</v>
      </c>
      <c r="AQ127" s="2">
        <f t="shared" si="75"/>
        <v>135</v>
      </c>
      <c r="AR127" s="2">
        <f t="shared" si="76"/>
        <v>968.33000000000004</v>
      </c>
      <c r="AS127" t="b">
        <f>AF127='[3]Материалы в ДС'!A122</f>
        <v>1</v>
      </c>
      <c r="AT127" s="95">
        <f>AI127-'[3]Материалы в ДС'!D122</f>
        <v>0</v>
      </c>
    </row>
    <row r="128" ht="15" customHeight="1">
      <c r="A128" s="74" t="s">
        <v>102</v>
      </c>
      <c r="B128" s="74"/>
      <c r="C128" s="74"/>
      <c r="D128" s="75" t="s">
        <v>13</v>
      </c>
      <c r="E128" s="140" t="s">
        <v>14</v>
      </c>
      <c r="F128" s="77">
        <v>951.66999999999996</v>
      </c>
      <c r="G128" s="78">
        <f t="shared" si="58"/>
        <v>1142</v>
      </c>
      <c r="H128" s="78">
        <f t="shared" si="59"/>
        <v>999.17000000000007</v>
      </c>
      <c r="I128" s="78">
        <v>1199</v>
      </c>
      <c r="J128" s="25">
        <f t="shared" si="60"/>
        <v>0.049912434325744215</v>
      </c>
      <c r="K128" s="79" t="s">
        <v>102</v>
      </c>
      <c r="L128" s="75" t="s">
        <v>13</v>
      </c>
      <c r="M128" s="140" t="s">
        <v>14</v>
      </c>
      <c r="N128" s="80">
        <v>1085</v>
      </c>
      <c r="O128" s="80">
        <f t="shared" si="61"/>
        <v>1085</v>
      </c>
      <c r="P128" s="81">
        <f t="shared" si="62"/>
        <v>-114</v>
      </c>
      <c r="Q128" s="141" t="s">
        <v>102</v>
      </c>
      <c r="R128" s="83" t="s">
        <v>13</v>
      </c>
      <c r="S128" s="84" t="s">
        <v>14</v>
      </c>
      <c r="T128" s="85">
        <v>861.12</v>
      </c>
      <c r="U128" s="86" t="b">
        <f t="shared" si="63"/>
        <v>1</v>
      </c>
      <c r="V128" s="87">
        <f t="shared" si="64"/>
        <v>-90.549999999999955</v>
      </c>
      <c r="W128" s="74" t="s">
        <v>102</v>
      </c>
      <c r="X128" s="75" t="s">
        <v>13</v>
      </c>
      <c r="Y128" s="142" t="s">
        <v>14</v>
      </c>
      <c r="Z128" s="89">
        <v>1199</v>
      </c>
      <c r="AA128" s="90" t="b">
        <f t="shared" si="65"/>
        <v>1</v>
      </c>
      <c r="AB128" s="81">
        <f t="shared" si="66"/>
        <v>0</v>
      </c>
      <c r="AC128" s="91">
        <f t="shared" si="67"/>
        <v>-90.549999999999955</v>
      </c>
      <c r="AD128" s="2">
        <f t="shared" si="68"/>
        <v>0.0039999999999054126</v>
      </c>
      <c r="AE128" s="2">
        <f>I128-Материалы!E126</f>
        <v>-19001</v>
      </c>
      <c r="AF128" s="79" t="s">
        <v>102</v>
      </c>
      <c r="AG128" s="75" t="s">
        <v>13</v>
      </c>
      <c r="AH128" s="140" t="s">
        <v>14</v>
      </c>
      <c r="AI128" s="78">
        <v>980</v>
      </c>
      <c r="AJ128" s="78">
        <f t="shared" si="69"/>
        <v>1176</v>
      </c>
      <c r="AK128" s="72" t="b">
        <f t="shared" si="70"/>
        <v>1</v>
      </c>
      <c r="AL128" s="93">
        <f t="shared" si="71"/>
        <v>34</v>
      </c>
      <c r="AM128" s="93">
        <f t="shared" si="72"/>
        <v>1029.1666666666667</v>
      </c>
      <c r="AN128" s="93">
        <f t="shared" si="73"/>
        <v>1235</v>
      </c>
      <c r="AO128" s="25">
        <f t="shared" si="74"/>
        <v>0.050170068027210885</v>
      </c>
      <c r="AQ128" s="2">
        <f t="shared" si="75"/>
        <v>36</v>
      </c>
      <c r="AR128" s="2">
        <f t="shared" si="76"/>
        <v>980</v>
      </c>
      <c r="AS128" t="b">
        <f>AF128='[3]Материалы в ДС'!A123</f>
        <v>1</v>
      </c>
      <c r="AT128" s="95">
        <f>AI128-'[3]Материалы в ДС'!D123</f>
        <v>0</v>
      </c>
    </row>
    <row r="129" ht="15" customHeight="1">
      <c r="A129" s="74" t="s">
        <v>103</v>
      </c>
      <c r="B129" s="74"/>
      <c r="C129" s="74"/>
      <c r="D129" s="75" t="s">
        <v>13</v>
      </c>
      <c r="E129" s="140" t="s">
        <v>14</v>
      </c>
      <c r="F129" s="77">
        <v>987.5</v>
      </c>
      <c r="G129" s="78">
        <f t="shared" si="58"/>
        <v>1185</v>
      </c>
      <c r="H129" s="78">
        <f t="shared" si="59"/>
        <v>1036.6700000000001</v>
      </c>
      <c r="I129" s="78">
        <v>1244</v>
      </c>
      <c r="J129" s="25">
        <f t="shared" si="60"/>
        <v>0.049789029535864948</v>
      </c>
      <c r="K129" s="79" t="s">
        <v>103</v>
      </c>
      <c r="L129" s="75" t="s">
        <v>13</v>
      </c>
      <c r="M129" s="140" t="s">
        <v>14</v>
      </c>
      <c r="N129" s="80">
        <v>1125</v>
      </c>
      <c r="O129" s="80">
        <f t="shared" si="61"/>
        <v>1125</v>
      </c>
      <c r="P129" s="81">
        <f t="shared" si="62"/>
        <v>-119</v>
      </c>
      <c r="Q129" s="141" t="s">
        <v>103</v>
      </c>
      <c r="R129" s="83" t="s">
        <v>13</v>
      </c>
      <c r="S129" s="84" t="s">
        <v>14</v>
      </c>
      <c r="T129" s="85">
        <v>893.22000000000003</v>
      </c>
      <c r="U129" s="86" t="b">
        <f t="shared" si="63"/>
        <v>1</v>
      </c>
      <c r="V129" s="87">
        <f t="shared" si="64"/>
        <v>-94.279999999999973</v>
      </c>
      <c r="W129" s="74" t="s">
        <v>103</v>
      </c>
      <c r="X129" s="75" t="s">
        <v>13</v>
      </c>
      <c r="Y129" s="142" t="s">
        <v>14</v>
      </c>
      <c r="Z129" s="89">
        <v>1244</v>
      </c>
      <c r="AA129" s="90" t="b">
        <f t="shared" si="65"/>
        <v>1</v>
      </c>
      <c r="AB129" s="81">
        <f t="shared" si="66"/>
        <v>0</v>
      </c>
      <c r="AC129" s="91">
        <f t="shared" si="67"/>
        <v>-94.279999999999973</v>
      </c>
      <c r="AD129" s="2">
        <f t="shared" si="68"/>
        <v>0</v>
      </c>
      <c r="AE129" s="2">
        <f>I129-Материалы!E127</f>
        <v>-886</v>
      </c>
      <c r="AF129" s="79" t="s">
        <v>103</v>
      </c>
      <c r="AG129" s="75" t="s">
        <v>13</v>
      </c>
      <c r="AH129" s="140" t="s">
        <v>14</v>
      </c>
      <c r="AI129" s="78">
        <v>1045.8299999999999</v>
      </c>
      <c r="AJ129" s="78">
        <f t="shared" si="69"/>
        <v>1255</v>
      </c>
      <c r="AK129" s="72" t="b">
        <f t="shared" si="70"/>
        <v>1</v>
      </c>
      <c r="AL129" s="93">
        <f t="shared" si="71"/>
        <v>70</v>
      </c>
      <c r="AM129" s="93">
        <f t="shared" si="72"/>
        <v>1097.5</v>
      </c>
      <c r="AN129" s="93">
        <f t="shared" si="73"/>
        <v>1317</v>
      </c>
      <c r="AO129" s="25">
        <f t="shared" si="74"/>
        <v>0.049402390438247012</v>
      </c>
      <c r="AQ129" s="2">
        <f t="shared" si="75"/>
        <v>73</v>
      </c>
      <c r="AR129" s="2">
        <f t="shared" si="76"/>
        <v>1045.8299999999999</v>
      </c>
      <c r="AS129" t="b">
        <f>AF129='[3]Материалы в ДС'!A124</f>
        <v>1</v>
      </c>
      <c r="AT129" s="95">
        <f>AI129-'[3]Материалы в ДС'!D124</f>
        <v>0</v>
      </c>
    </row>
    <row r="130" ht="15" customHeight="1">
      <c r="A130" s="74" t="s">
        <v>104</v>
      </c>
      <c r="B130" s="74"/>
      <c r="C130" s="74"/>
      <c r="D130" s="75" t="s">
        <v>13</v>
      </c>
      <c r="E130" s="140" t="s">
        <v>14</v>
      </c>
      <c r="F130" s="77">
        <v>1255</v>
      </c>
      <c r="G130" s="78">
        <f t="shared" si="58"/>
        <v>1506</v>
      </c>
      <c r="H130" s="78">
        <f t="shared" si="59"/>
        <v>1317.5</v>
      </c>
      <c r="I130" s="78">
        <v>1581</v>
      </c>
      <c r="J130" s="25">
        <f t="shared" si="60"/>
        <v>0.04980079681274896</v>
      </c>
      <c r="K130" s="79" t="s">
        <v>104</v>
      </c>
      <c r="L130" s="75" t="s">
        <v>13</v>
      </c>
      <c r="M130" s="140" t="s">
        <v>14</v>
      </c>
      <c r="N130" s="80">
        <v>1473</v>
      </c>
      <c r="O130" s="80">
        <f t="shared" si="61"/>
        <v>1473</v>
      </c>
      <c r="P130" s="81">
        <f t="shared" si="62"/>
        <v>-108</v>
      </c>
      <c r="Q130" s="141" t="s">
        <v>104</v>
      </c>
      <c r="R130" s="83" t="s">
        <v>13</v>
      </c>
      <c r="S130" s="84" t="s">
        <v>14</v>
      </c>
      <c r="T130" s="106">
        <v>1169.27</v>
      </c>
      <c r="U130" s="86" t="b">
        <f t="shared" si="63"/>
        <v>1</v>
      </c>
      <c r="V130" s="87">
        <f t="shared" si="64"/>
        <v>-85.730000000000018</v>
      </c>
      <c r="W130" s="74" t="s">
        <v>104</v>
      </c>
      <c r="X130" s="75" t="s">
        <v>13</v>
      </c>
      <c r="Y130" s="142" t="s">
        <v>14</v>
      </c>
      <c r="Z130" s="89">
        <v>1581</v>
      </c>
      <c r="AA130" s="90" t="b">
        <f t="shared" si="65"/>
        <v>1</v>
      </c>
      <c r="AB130" s="81">
        <f t="shared" si="66"/>
        <v>0</v>
      </c>
      <c r="AC130" s="91">
        <f t="shared" si="67"/>
        <v>-85.730000000000018</v>
      </c>
      <c r="AD130" s="2">
        <f t="shared" si="68"/>
        <v>0</v>
      </c>
      <c r="AE130" s="2">
        <f>I130-Материалы!E128</f>
        <v>-6229</v>
      </c>
      <c r="AF130" s="79" t="s">
        <v>104</v>
      </c>
      <c r="AG130" s="75" t="s">
        <v>13</v>
      </c>
      <c r="AH130" s="140" t="s">
        <v>14</v>
      </c>
      <c r="AI130" s="78">
        <v>1585.8299999999999</v>
      </c>
      <c r="AJ130" s="78">
        <f t="shared" si="69"/>
        <v>1903</v>
      </c>
      <c r="AK130" s="72" t="b">
        <f t="shared" si="70"/>
        <v>1</v>
      </c>
      <c r="AL130" s="93">
        <f t="shared" si="71"/>
        <v>397</v>
      </c>
      <c r="AM130" s="93">
        <f t="shared" si="72"/>
        <v>1665</v>
      </c>
      <c r="AN130" s="93">
        <f t="shared" si="73"/>
        <v>1998</v>
      </c>
      <c r="AO130" s="25">
        <f t="shared" si="74"/>
        <v>0.049921177088807146</v>
      </c>
      <c r="AQ130" s="2">
        <f t="shared" si="75"/>
        <v>417</v>
      </c>
      <c r="AR130" s="2">
        <f t="shared" si="76"/>
        <v>1585.8299999999999</v>
      </c>
      <c r="AS130" t="b">
        <f>AF130='[3]Материалы в ДС'!A125</f>
        <v>1</v>
      </c>
      <c r="AT130" s="95">
        <f>AI130-'[3]Материалы в ДС'!D125</f>
        <v>0</v>
      </c>
    </row>
    <row r="131" ht="15" customHeight="1">
      <c r="A131" s="74" t="s">
        <v>105</v>
      </c>
      <c r="B131" s="74"/>
      <c r="C131" s="74"/>
      <c r="D131" s="75" t="s">
        <v>13</v>
      </c>
      <c r="E131" s="140" t="s">
        <v>14</v>
      </c>
      <c r="F131" s="77">
        <v>1334.1700000000001</v>
      </c>
      <c r="G131" s="78">
        <f t="shared" si="58"/>
        <v>1601</v>
      </c>
      <c r="H131" s="78">
        <f t="shared" si="59"/>
        <v>1400.8299999999999</v>
      </c>
      <c r="I131" s="78">
        <v>1681</v>
      </c>
      <c r="J131" s="25">
        <f t="shared" si="60"/>
        <v>0.049968769519050493</v>
      </c>
      <c r="K131" s="79" t="s">
        <v>105</v>
      </c>
      <c r="L131" s="75" t="s">
        <v>13</v>
      </c>
      <c r="M131" s="140" t="s">
        <v>14</v>
      </c>
      <c r="N131" s="80">
        <v>1550</v>
      </c>
      <c r="O131" s="80">
        <f t="shared" si="61"/>
        <v>1550</v>
      </c>
      <c r="P131" s="81">
        <f t="shared" si="62"/>
        <v>-131</v>
      </c>
      <c r="Q131" s="141" t="s">
        <v>105</v>
      </c>
      <c r="R131" s="83" t="s">
        <v>13</v>
      </c>
      <c r="S131" s="84" t="s">
        <v>14</v>
      </c>
      <c r="T131" s="106">
        <v>1230.22</v>
      </c>
      <c r="U131" s="86" t="b">
        <f t="shared" si="63"/>
        <v>1</v>
      </c>
      <c r="V131" s="87">
        <f t="shared" si="64"/>
        <v>-103.95000000000005</v>
      </c>
      <c r="W131" s="74" t="s">
        <v>105</v>
      </c>
      <c r="X131" s="75" t="s">
        <v>13</v>
      </c>
      <c r="Y131" s="142" t="s">
        <v>14</v>
      </c>
      <c r="Z131" s="89">
        <v>1681</v>
      </c>
      <c r="AA131" s="90" t="b">
        <f t="shared" si="65"/>
        <v>1</v>
      </c>
      <c r="AB131" s="81">
        <f t="shared" si="66"/>
        <v>0</v>
      </c>
      <c r="AC131" s="91">
        <f t="shared" si="67"/>
        <v>-103.95000000000005</v>
      </c>
      <c r="AD131" s="2">
        <f t="shared" si="68"/>
        <v>0.0040000000001327862</v>
      </c>
      <c r="AE131" s="2">
        <f>I131-Материалы!E129</f>
        <v>-10369</v>
      </c>
      <c r="AF131" s="79" t="s">
        <v>105</v>
      </c>
      <c r="AG131" s="75" t="s">
        <v>13</v>
      </c>
      <c r="AH131" s="140" t="s">
        <v>14</v>
      </c>
      <c r="AI131" s="78">
        <v>1530</v>
      </c>
      <c r="AJ131" s="78">
        <f t="shared" si="69"/>
        <v>1836</v>
      </c>
      <c r="AK131" s="72" t="b">
        <f t="shared" si="70"/>
        <v>1</v>
      </c>
      <c r="AL131" s="93">
        <f t="shared" si="71"/>
        <v>235</v>
      </c>
      <c r="AM131" s="93">
        <f t="shared" si="72"/>
        <v>1606.6666666666667</v>
      </c>
      <c r="AN131" s="93">
        <f t="shared" si="73"/>
        <v>1928</v>
      </c>
      <c r="AO131" s="25">
        <f t="shared" si="74"/>
        <v>0.050108932461873638</v>
      </c>
      <c r="AQ131" s="2">
        <f t="shared" si="75"/>
        <v>247</v>
      </c>
      <c r="AR131" s="2">
        <f t="shared" si="76"/>
        <v>1530</v>
      </c>
      <c r="AS131" t="b">
        <f>AF131='[3]Материалы в ДС'!A126</f>
        <v>1</v>
      </c>
      <c r="AT131" s="95">
        <f>AI131-'[3]Материалы в ДС'!D126</f>
        <v>0</v>
      </c>
    </row>
    <row r="132" ht="15" customHeight="1">
      <c r="A132" s="74" t="s">
        <v>106</v>
      </c>
      <c r="B132" s="74"/>
      <c r="C132" s="74"/>
      <c r="D132" s="75" t="s">
        <v>13</v>
      </c>
      <c r="E132" s="140" t="s">
        <v>14</v>
      </c>
      <c r="F132" s="77">
        <v>1277.5</v>
      </c>
      <c r="G132" s="78">
        <f t="shared" si="58"/>
        <v>1533</v>
      </c>
      <c r="H132" s="78">
        <f t="shared" si="59"/>
        <v>1340.8299999999999</v>
      </c>
      <c r="I132" s="78">
        <v>1609</v>
      </c>
      <c r="J132" s="25">
        <f t="shared" si="60"/>
        <v>0.049575994781474231</v>
      </c>
      <c r="K132" s="79" t="s">
        <v>106</v>
      </c>
      <c r="L132" s="75" t="s">
        <v>13</v>
      </c>
      <c r="M132" s="140" t="s">
        <v>14</v>
      </c>
      <c r="N132" s="80">
        <v>1562</v>
      </c>
      <c r="O132" s="80">
        <f t="shared" si="61"/>
        <v>1562</v>
      </c>
      <c r="P132" s="81">
        <f t="shared" si="62"/>
        <v>-47</v>
      </c>
      <c r="Q132" s="141" t="s">
        <v>106</v>
      </c>
      <c r="R132" s="83" t="s">
        <v>13</v>
      </c>
      <c r="S132" s="84" t="s">
        <v>14</v>
      </c>
      <c r="T132" s="106">
        <v>1240</v>
      </c>
      <c r="U132" s="86" t="b">
        <f t="shared" si="63"/>
        <v>1</v>
      </c>
      <c r="V132" s="87">
        <f t="shared" si="64"/>
        <v>-37.5</v>
      </c>
      <c r="W132" s="74" t="s">
        <v>106</v>
      </c>
      <c r="X132" s="75" t="s">
        <v>13</v>
      </c>
      <c r="Y132" s="142" t="s">
        <v>14</v>
      </c>
      <c r="Z132" s="89">
        <v>1609</v>
      </c>
      <c r="AA132" s="90" t="b">
        <f t="shared" si="65"/>
        <v>1</v>
      </c>
      <c r="AB132" s="81">
        <f t="shared" si="66"/>
        <v>0</v>
      </c>
      <c r="AC132" s="91">
        <f t="shared" si="67"/>
        <v>-37.5</v>
      </c>
      <c r="AD132" s="2">
        <f t="shared" si="68"/>
        <v>0</v>
      </c>
      <c r="AE132" s="2">
        <f>I132-Материалы!E130</f>
        <v>-8001</v>
      </c>
      <c r="AF132" s="79" t="s">
        <v>106</v>
      </c>
      <c r="AG132" s="75" t="s">
        <v>13</v>
      </c>
      <c r="AH132" s="140" t="s">
        <v>14</v>
      </c>
      <c r="AI132" s="78">
        <v>1465</v>
      </c>
      <c r="AJ132" s="78">
        <f t="shared" si="69"/>
        <v>1758</v>
      </c>
      <c r="AK132" s="72" t="b">
        <f t="shared" si="70"/>
        <v>1</v>
      </c>
      <c r="AL132" s="93">
        <f t="shared" si="71"/>
        <v>225</v>
      </c>
      <c r="AM132" s="93">
        <f t="shared" si="72"/>
        <v>1537.5</v>
      </c>
      <c r="AN132" s="93">
        <f t="shared" si="73"/>
        <v>1845</v>
      </c>
      <c r="AO132" s="25">
        <f t="shared" si="74"/>
        <v>0.049488054607508533</v>
      </c>
      <c r="AQ132" s="2">
        <f t="shared" si="75"/>
        <v>236</v>
      </c>
      <c r="AR132" s="2">
        <f t="shared" si="76"/>
        <v>1465</v>
      </c>
      <c r="AS132" t="b">
        <f>AF132='[3]Материалы в ДС'!A127</f>
        <v>1</v>
      </c>
      <c r="AT132" s="95">
        <f>AI132-'[3]Материалы в ДС'!D127</f>
        <v>0</v>
      </c>
    </row>
    <row r="133" ht="15" customHeight="1">
      <c r="A133" s="74" t="s">
        <v>107</v>
      </c>
      <c r="B133" s="74"/>
      <c r="C133" s="74"/>
      <c r="D133" s="75" t="s">
        <v>13</v>
      </c>
      <c r="E133" s="140" t="s">
        <v>14</v>
      </c>
      <c r="F133" s="77">
        <v>1290</v>
      </c>
      <c r="G133" s="78">
        <f t="shared" si="58"/>
        <v>1548</v>
      </c>
      <c r="H133" s="78">
        <f t="shared" si="59"/>
        <v>1354.1700000000001</v>
      </c>
      <c r="I133" s="78">
        <v>1625</v>
      </c>
      <c r="J133" s="25">
        <f t="shared" si="60"/>
        <v>0.049741602067183477</v>
      </c>
      <c r="K133" s="79" t="s">
        <v>107</v>
      </c>
      <c r="L133" s="75" t="s">
        <v>13</v>
      </c>
      <c r="M133" s="140" t="s">
        <v>14</v>
      </c>
      <c r="N133" s="80">
        <v>1499</v>
      </c>
      <c r="O133" s="80">
        <f t="shared" si="61"/>
        <v>1499</v>
      </c>
      <c r="P133" s="81">
        <f t="shared" si="62"/>
        <v>-126</v>
      </c>
      <c r="Q133" s="141" t="s">
        <v>107</v>
      </c>
      <c r="R133" s="83" t="s">
        <v>13</v>
      </c>
      <c r="S133" s="84" t="s">
        <v>14</v>
      </c>
      <c r="T133" s="106">
        <v>1189.7</v>
      </c>
      <c r="U133" s="86" t="b">
        <f t="shared" si="63"/>
        <v>1</v>
      </c>
      <c r="V133" s="87">
        <f t="shared" si="64"/>
        <v>-100.29999999999995</v>
      </c>
      <c r="W133" s="74" t="s">
        <v>107</v>
      </c>
      <c r="X133" s="75" t="s">
        <v>13</v>
      </c>
      <c r="Y133" s="142" t="s">
        <v>14</v>
      </c>
      <c r="Z133" s="89">
        <v>1625</v>
      </c>
      <c r="AA133" s="90" t="b">
        <f t="shared" si="65"/>
        <v>1</v>
      </c>
      <c r="AB133" s="81">
        <f t="shared" si="66"/>
        <v>0</v>
      </c>
      <c r="AC133" s="91">
        <f t="shared" si="67"/>
        <v>-100.29999999999995</v>
      </c>
      <c r="AD133" s="2">
        <f t="shared" si="68"/>
        <v>0</v>
      </c>
      <c r="AE133" s="2">
        <f>I133-Материалы!E131</f>
        <v>-115</v>
      </c>
      <c r="AF133" s="79" t="s">
        <v>107</v>
      </c>
      <c r="AG133" s="75" t="s">
        <v>13</v>
      </c>
      <c r="AH133" s="140" t="s">
        <v>14</v>
      </c>
      <c r="AI133" s="78">
        <v>1405.8299999999999</v>
      </c>
      <c r="AJ133" s="78">
        <f t="shared" si="69"/>
        <v>1687</v>
      </c>
      <c r="AK133" s="72" t="b">
        <f t="shared" si="70"/>
        <v>1</v>
      </c>
      <c r="AL133" s="93">
        <f t="shared" si="71"/>
        <v>139</v>
      </c>
      <c r="AM133" s="93">
        <f t="shared" si="72"/>
        <v>1475.8333333333335</v>
      </c>
      <c r="AN133" s="93">
        <f t="shared" si="73"/>
        <v>1771</v>
      </c>
      <c r="AO133" s="25">
        <f t="shared" si="74"/>
        <v>0.049792531120331947</v>
      </c>
      <c r="AQ133" s="2">
        <f t="shared" si="75"/>
        <v>146</v>
      </c>
      <c r="AR133" s="2">
        <f t="shared" si="76"/>
        <v>1405.8299999999999</v>
      </c>
      <c r="AS133" t="b">
        <f>AF133='[3]Материалы в ДС'!A128</f>
        <v>1</v>
      </c>
      <c r="AT133" s="95">
        <f>AI133-'[3]Материалы в ДС'!D128</f>
        <v>0</v>
      </c>
    </row>
    <row r="134" ht="15" customHeight="1">
      <c r="A134" s="74" t="s">
        <v>108</v>
      </c>
      <c r="B134" s="74"/>
      <c r="C134" s="74"/>
      <c r="D134" s="75" t="s">
        <v>13</v>
      </c>
      <c r="E134" s="140" t="s">
        <v>14</v>
      </c>
      <c r="F134" s="77">
        <v>1694.1700000000001</v>
      </c>
      <c r="G134" s="78">
        <f t="shared" si="58"/>
        <v>2033</v>
      </c>
      <c r="H134" s="78">
        <f t="shared" si="59"/>
        <v>1779.1700000000001</v>
      </c>
      <c r="I134" s="78">
        <v>2135</v>
      </c>
      <c r="J134" s="25">
        <f t="shared" si="60"/>
        <v>0.050172159370388547</v>
      </c>
      <c r="K134" s="79" t="s">
        <v>108</v>
      </c>
      <c r="L134" s="75" t="s">
        <v>13</v>
      </c>
      <c r="M134" s="140" t="s">
        <v>14</v>
      </c>
      <c r="N134" s="80">
        <v>1969</v>
      </c>
      <c r="O134" s="80">
        <f t="shared" si="61"/>
        <v>1969</v>
      </c>
      <c r="P134" s="81">
        <f t="shared" si="62"/>
        <v>-166</v>
      </c>
      <c r="Q134" s="141" t="s">
        <v>108</v>
      </c>
      <c r="R134" s="83" t="s">
        <v>13</v>
      </c>
      <c r="S134" s="84" t="s">
        <v>14</v>
      </c>
      <c r="T134" s="106">
        <v>1562.6600000000001</v>
      </c>
      <c r="U134" s="86" t="b">
        <f t="shared" si="63"/>
        <v>1</v>
      </c>
      <c r="V134" s="87">
        <f t="shared" si="64"/>
        <v>-131.50999999999999</v>
      </c>
      <c r="W134" s="74" t="s">
        <v>108</v>
      </c>
      <c r="X134" s="75" t="s">
        <v>13</v>
      </c>
      <c r="Y134" s="142" t="s">
        <v>14</v>
      </c>
      <c r="Z134" s="89">
        <v>2135</v>
      </c>
      <c r="AA134" s="90" t="b">
        <f t="shared" si="65"/>
        <v>1</v>
      </c>
      <c r="AB134" s="81">
        <f t="shared" si="66"/>
        <v>0</v>
      </c>
      <c r="AC134" s="91">
        <f t="shared" si="67"/>
        <v>-131.50999999999999</v>
      </c>
      <c r="AD134" s="2">
        <f t="shared" si="68"/>
        <v>0.0039999999999054126</v>
      </c>
      <c r="AE134" s="2">
        <f>I134-Материалы!E132</f>
        <v>-2415</v>
      </c>
      <c r="AF134" s="79" t="s">
        <v>108</v>
      </c>
      <c r="AG134" s="75" t="s">
        <v>13</v>
      </c>
      <c r="AH134" s="140" t="s">
        <v>14</v>
      </c>
      <c r="AI134" s="78">
        <v>1943.3299999999999</v>
      </c>
      <c r="AJ134" s="78">
        <f t="shared" si="69"/>
        <v>2332</v>
      </c>
      <c r="AK134" s="72" t="b">
        <f t="shared" si="70"/>
        <v>1</v>
      </c>
      <c r="AL134" s="93">
        <f t="shared" si="71"/>
        <v>299</v>
      </c>
      <c r="AM134" s="93">
        <f t="shared" si="72"/>
        <v>2040.8333333333335</v>
      </c>
      <c r="AN134" s="93">
        <f t="shared" si="73"/>
        <v>2449</v>
      </c>
      <c r="AO134" s="25">
        <f t="shared" si="74"/>
        <v>0.050171526586620926</v>
      </c>
      <c r="AQ134" s="2">
        <f t="shared" si="75"/>
        <v>314</v>
      </c>
      <c r="AR134" s="2">
        <f t="shared" si="76"/>
        <v>1943.3299999999999</v>
      </c>
      <c r="AS134" t="b">
        <f>AF134='[3]Материалы в ДС'!A129</f>
        <v>1</v>
      </c>
      <c r="AT134" s="95">
        <f>AI134-'[3]Материалы в ДС'!D129</f>
        <v>0</v>
      </c>
    </row>
    <row r="135" ht="15" customHeight="1">
      <c r="A135" s="74" t="s">
        <v>109</v>
      </c>
      <c r="B135" s="74"/>
      <c r="C135" s="74"/>
      <c r="D135" s="75" t="s">
        <v>13</v>
      </c>
      <c r="E135" s="140" t="s">
        <v>14</v>
      </c>
      <c r="F135" s="77">
        <v>1332.5</v>
      </c>
      <c r="G135" s="78">
        <f t="shared" si="58"/>
        <v>1599</v>
      </c>
      <c r="H135" s="78">
        <f t="shared" si="59"/>
        <v>1399.1700000000001</v>
      </c>
      <c r="I135" s="78">
        <v>1679</v>
      </c>
      <c r="J135" s="25">
        <f t="shared" si="60"/>
        <v>0.050031269543464596</v>
      </c>
      <c r="K135" s="79" t="s">
        <v>109</v>
      </c>
      <c r="L135" s="75" t="s">
        <v>13</v>
      </c>
      <c r="M135" s="140" t="s">
        <v>14</v>
      </c>
      <c r="N135" s="80">
        <v>1549</v>
      </c>
      <c r="O135" s="80">
        <f t="shared" si="61"/>
        <v>1549</v>
      </c>
      <c r="P135" s="81">
        <f t="shared" si="62"/>
        <v>-130</v>
      </c>
      <c r="Q135" s="141" t="s">
        <v>109</v>
      </c>
      <c r="R135" s="83" t="s">
        <v>13</v>
      </c>
      <c r="S135" s="84" t="s">
        <v>14</v>
      </c>
      <c r="T135" s="106">
        <v>1229.1199999999999</v>
      </c>
      <c r="U135" s="86" t="b">
        <f t="shared" si="63"/>
        <v>1</v>
      </c>
      <c r="V135" s="87">
        <f t="shared" si="64"/>
        <v>-103.38000000000011</v>
      </c>
      <c r="W135" s="74" t="s">
        <v>109</v>
      </c>
      <c r="X135" s="75" t="s">
        <v>13</v>
      </c>
      <c r="Y135" s="142" t="s">
        <v>14</v>
      </c>
      <c r="Z135" s="89">
        <v>1679</v>
      </c>
      <c r="AA135" s="90" t="b">
        <f t="shared" si="65"/>
        <v>1</v>
      </c>
      <c r="AB135" s="81">
        <f t="shared" si="66"/>
        <v>0</v>
      </c>
      <c r="AC135" s="91">
        <f t="shared" si="67"/>
        <v>-103.38000000000011</v>
      </c>
      <c r="AD135" s="2">
        <f t="shared" si="68"/>
        <v>0</v>
      </c>
      <c r="AE135" s="2">
        <f>I135-Материалы!E133</f>
        <v>1679</v>
      </c>
      <c r="AF135" s="79" t="s">
        <v>109</v>
      </c>
      <c r="AG135" s="75" t="s">
        <v>13</v>
      </c>
      <c r="AH135" s="140" t="s">
        <v>14</v>
      </c>
      <c r="AI135" s="78">
        <v>1528.3299999999999</v>
      </c>
      <c r="AJ135" s="78">
        <f t="shared" si="69"/>
        <v>1834</v>
      </c>
      <c r="AK135" s="72" t="b">
        <f t="shared" si="70"/>
        <v>1</v>
      </c>
      <c r="AL135" s="93">
        <f t="shared" si="71"/>
        <v>235</v>
      </c>
      <c r="AM135" s="93">
        <f t="shared" si="72"/>
        <v>1605</v>
      </c>
      <c r="AN135" s="93">
        <f t="shared" si="73"/>
        <v>1926</v>
      </c>
      <c r="AO135" s="25">
        <f t="shared" si="74"/>
        <v>0.050163576881134132</v>
      </c>
      <c r="AQ135" s="2">
        <f t="shared" si="75"/>
        <v>247</v>
      </c>
      <c r="AR135" s="2">
        <f t="shared" si="76"/>
        <v>1528.3299999999999</v>
      </c>
      <c r="AS135" t="b">
        <f>AF135='[3]Материалы в ДС'!A130</f>
        <v>1</v>
      </c>
      <c r="AT135" s="95">
        <f>AI135-'[3]Материалы в ДС'!D130</f>
        <v>0</v>
      </c>
    </row>
    <row r="136" ht="15" customHeight="1">
      <c r="A136" s="74" t="s">
        <v>110</v>
      </c>
      <c r="B136" s="74"/>
      <c r="C136" s="74"/>
      <c r="D136" s="75" t="s">
        <v>13</v>
      </c>
      <c r="E136" s="140" t="s">
        <v>14</v>
      </c>
      <c r="F136" s="77">
        <v>1695.8299999999999</v>
      </c>
      <c r="G136" s="78">
        <f t="shared" si="58"/>
        <v>2035</v>
      </c>
      <c r="H136" s="78">
        <f t="shared" si="59"/>
        <v>1780.8299999999999</v>
      </c>
      <c r="I136" s="78">
        <v>2137</v>
      </c>
      <c r="J136" s="25">
        <f t="shared" si="60"/>
        <v>0.050122850122850116</v>
      </c>
      <c r="K136" s="79" t="s">
        <v>110</v>
      </c>
      <c r="L136" s="75" t="s">
        <v>13</v>
      </c>
      <c r="M136" s="140" t="s">
        <v>14</v>
      </c>
      <c r="N136" s="80">
        <v>1971</v>
      </c>
      <c r="O136" s="80">
        <f t="shared" si="61"/>
        <v>1971</v>
      </c>
      <c r="P136" s="81">
        <f t="shared" si="62"/>
        <v>-166</v>
      </c>
      <c r="Q136" s="141" t="s">
        <v>110</v>
      </c>
      <c r="R136" s="83" t="s">
        <v>13</v>
      </c>
      <c r="S136" s="84" t="s">
        <v>14</v>
      </c>
      <c r="T136" s="106">
        <v>1564.3499999999999</v>
      </c>
      <c r="U136" s="86" t="b">
        <f t="shared" si="63"/>
        <v>1</v>
      </c>
      <c r="V136" s="87">
        <f t="shared" si="64"/>
        <v>-131.48000000000002</v>
      </c>
      <c r="W136" s="74" t="s">
        <v>110</v>
      </c>
      <c r="X136" s="75" t="s">
        <v>13</v>
      </c>
      <c r="Y136" s="142" t="s">
        <v>14</v>
      </c>
      <c r="Z136" s="89">
        <v>2137</v>
      </c>
      <c r="AA136" s="90" t="b">
        <f t="shared" si="65"/>
        <v>1</v>
      </c>
      <c r="AB136" s="81">
        <f t="shared" si="66"/>
        <v>0</v>
      </c>
      <c r="AC136" s="91">
        <f t="shared" si="67"/>
        <v>-131.48000000000002</v>
      </c>
      <c r="AD136" s="2">
        <f t="shared" si="68"/>
        <v>-0.0040000000001327862</v>
      </c>
      <c r="AE136" s="2">
        <f>I136-Материалы!E134</f>
        <v>1767</v>
      </c>
      <c r="AF136" s="79" t="s">
        <v>110</v>
      </c>
      <c r="AG136" s="75" t="s">
        <v>13</v>
      </c>
      <c r="AH136" s="140" t="s">
        <v>14</v>
      </c>
      <c r="AI136" s="78">
        <v>1945.8299999999999</v>
      </c>
      <c r="AJ136" s="78">
        <f t="shared" si="69"/>
        <v>2335</v>
      </c>
      <c r="AK136" s="72" t="b">
        <f t="shared" si="70"/>
        <v>1</v>
      </c>
      <c r="AL136" s="93">
        <f t="shared" si="71"/>
        <v>300</v>
      </c>
      <c r="AM136" s="93">
        <f t="shared" si="72"/>
        <v>2043.3333333333335</v>
      </c>
      <c r="AN136" s="93">
        <f t="shared" si="73"/>
        <v>2452</v>
      </c>
      <c r="AO136" s="25">
        <f t="shared" si="74"/>
        <v>0.050107066381156314</v>
      </c>
      <c r="AQ136" s="2">
        <f t="shared" si="75"/>
        <v>315</v>
      </c>
      <c r="AR136" s="2">
        <f t="shared" si="76"/>
        <v>1945.8299999999999</v>
      </c>
      <c r="AS136" t="b">
        <f>AF136='[3]Материалы в ДС'!A131</f>
        <v>1</v>
      </c>
      <c r="AT136" s="95">
        <f>AI136-'[3]Материалы в ДС'!D131</f>
        <v>0</v>
      </c>
    </row>
    <row r="137" ht="15" customHeight="1">
      <c r="A137" s="74" t="s">
        <v>111</v>
      </c>
      <c r="B137" s="74"/>
      <c r="C137" s="74"/>
      <c r="D137" s="75" t="s">
        <v>13</v>
      </c>
      <c r="E137" s="140" t="s">
        <v>14</v>
      </c>
      <c r="F137" s="77">
        <v>1698.3299999999999</v>
      </c>
      <c r="G137" s="78">
        <f t="shared" si="58"/>
        <v>2038</v>
      </c>
      <c r="H137" s="78">
        <f t="shared" si="59"/>
        <v>1782.5</v>
      </c>
      <c r="I137" s="78">
        <v>2139</v>
      </c>
      <c r="J137" s="25">
        <f t="shared" si="60"/>
        <v>0.049558390578998912</v>
      </c>
      <c r="K137" s="79" t="s">
        <v>111</v>
      </c>
      <c r="L137" s="75" t="s">
        <v>13</v>
      </c>
      <c r="M137" s="140" t="s">
        <v>14</v>
      </c>
      <c r="N137" s="80">
        <v>1973</v>
      </c>
      <c r="O137" s="80">
        <f t="shared" si="61"/>
        <v>1973</v>
      </c>
      <c r="P137" s="81">
        <f t="shared" si="62"/>
        <v>-166</v>
      </c>
      <c r="Q137" s="141" t="s">
        <v>111</v>
      </c>
      <c r="R137" s="83" t="s">
        <v>13</v>
      </c>
      <c r="S137" s="84" t="s">
        <v>14</v>
      </c>
      <c r="T137" s="106">
        <v>1566.3499999999999</v>
      </c>
      <c r="U137" s="86" t="b">
        <f t="shared" si="63"/>
        <v>1</v>
      </c>
      <c r="V137" s="87">
        <f t="shared" si="64"/>
        <v>-131.98000000000002</v>
      </c>
      <c r="W137" s="74" t="s">
        <v>111</v>
      </c>
      <c r="X137" s="75" t="s">
        <v>13</v>
      </c>
      <c r="Y137" s="142" t="s">
        <v>14</v>
      </c>
      <c r="Z137" s="89">
        <v>2139</v>
      </c>
      <c r="AA137" s="90" t="b">
        <f t="shared" si="65"/>
        <v>1</v>
      </c>
      <c r="AB137" s="81">
        <f t="shared" si="66"/>
        <v>0</v>
      </c>
      <c r="AC137" s="91">
        <f t="shared" si="67"/>
        <v>-131.98000000000002</v>
      </c>
      <c r="AD137" s="2">
        <f t="shared" si="68"/>
        <v>-0.0040000000001327862</v>
      </c>
      <c r="AE137" s="2">
        <f>I137-Материалы!E135</f>
        <v>1569</v>
      </c>
      <c r="AF137" s="79" t="s">
        <v>111</v>
      </c>
      <c r="AG137" s="75" t="s">
        <v>13</v>
      </c>
      <c r="AH137" s="140" t="s">
        <v>14</v>
      </c>
      <c r="AI137" s="78">
        <v>1948.3299999999999</v>
      </c>
      <c r="AJ137" s="78">
        <f t="shared" si="69"/>
        <v>2338</v>
      </c>
      <c r="AK137" s="72" t="b">
        <f t="shared" si="70"/>
        <v>1</v>
      </c>
      <c r="AL137" s="93">
        <f t="shared" si="71"/>
        <v>300</v>
      </c>
      <c r="AM137" s="93">
        <f t="shared" si="72"/>
        <v>2045</v>
      </c>
      <c r="AN137" s="93">
        <f t="shared" si="73"/>
        <v>2454</v>
      </c>
      <c r="AO137" s="25">
        <f t="shared" si="74"/>
        <v>0.049615055603079557</v>
      </c>
      <c r="AQ137" s="2">
        <f t="shared" si="75"/>
        <v>315</v>
      </c>
      <c r="AR137" s="2">
        <f t="shared" si="76"/>
        <v>1948.3299999999999</v>
      </c>
      <c r="AS137" t="b">
        <f>AF137='[3]Материалы в ДС'!A132</f>
        <v>1</v>
      </c>
      <c r="AT137" s="95">
        <f>AI137-'[3]Материалы в ДС'!D132</f>
        <v>0</v>
      </c>
    </row>
    <row r="138" ht="38.25" customHeight="1">
      <c r="A138" s="69" t="s">
        <v>112</v>
      </c>
      <c r="B138" s="69"/>
      <c r="C138" s="69"/>
      <c r="D138" s="59"/>
      <c r="E138" s="96"/>
      <c r="F138" s="97"/>
      <c r="G138" s="98"/>
      <c r="H138" s="98"/>
      <c r="I138" s="98"/>
      <c r="J138" s="25"/>
      <c r="K138" s="62" t="s">
        <v>112</v>
      </c>
      <c r="L138" s="63"/>
      <c r="M138" s="99"/>
      <c r="N138" s="100"/>
      <c r="O138" s="100"/>
      <c r="P138" s="81">
        <f t="shared" si="62"/>
        <v>0</v>
      </c>
      <c r="Q138" s="66" t="s">
        <v>112</v>
      </c>
      <c r="R138" s="67"/>
      <c r="S138" s="101"/>
      <c r="T138" s="102">
        <v>0</v>
      </c>
      <c r="U138" s="86" t="b">
        <f t="shared" si="63"/>
        <v>1</v>
      </c>
      <c r="V138" s="87">
        <f t="shared" si="64"/>
        <v>0</v>
      </c>
      <c r="W138" s="69" t="s">
        <v>112</v>
      </c>
      <c r="X138" s="59"/>
      <c r="Y138" s="96"/>
      <c r="Z138" s="103"/>
      <c r="AA138" s="90" t="b">
        <f t="shared" si="65"/>
        <v>1</v>
      </c>
      <c r="AB138" s="81">
        <f t="shared" si="66"/>
        <v>0</v>
      </c>
      <c r="AC138" s="91">
        <f t="shared" si="67"/>
        <v>0</v>
      </c>
      <c r="AD138" s="2">
        <f t="shared" si="68"/>
        <v>0</v>
      </c>
      <c r="AF138" s="57" t="s">
        <v>112</v>
      </c>
      <c r="AG138" s="59"/>
      <c r="AH138" s="96"/>
      <c r="AI138" s="98">
        <v>0</v>
      </c>
      <c r="AJ138" s="104"/>
      <c r="AK138" s="72" t="b">
        <f t="shared" si="70"/>
        <v>1</v>
      </c>
      <c r="AL138" s="70"/>
      <c r="AM138" s="70"/>
      <c r="AN138" s="70"/>
      <c r="AQ138" s="2"/>
      <c r="AR138" s="2">
        <f t="shared" si="76"/>
        <v>0</v>
      </c>
      <c r="AS138" t="b">
        <f>AF138='[3]Материалы в ДС'!A133</f>
        <v>1</v>
      </c>
      <c r="AT138" s="95">
        <f>AI138-'[3]Материалы в ДС'!D133</f>
        <v>0</v>
      </c>
    </row>
    <row r="139" ht="15" customHeight="1">
      <c r="A139" s="108" t="s">
        <v>113</v>
      </c>
      <c r="B139" s="108"/>
      <c r="C139" s="108"/>
      <c r="D139" s="109" t="s">
        <v>13</v>
      </c>
      <c r="E139" s="109" t="s">
        <v>14</v>
      </c>
      <c r="F139" s="77">
        <v>172.5</v>
      </c>
      <c r="G139" s="78">
        <f t="shared" si="58"/>
        <v>207</v>
      </c>
      <c r="H139" s="78">
        <f t="shared" si="59"/>
        <v>203.33000000000001</v>
      </c>
      <c r="I139" s="78">
        <v>244</v>
      </c>
      <c r="J139" s="25">
        <f t="shared" si="60"/>
        <v>0.17874396135265691</v>
      </c>
      <c r="K139" s="79" t="s">
        <v>113</v>
      </c>
      <c r="L139" s="75" t="s">
        <v>13</v>
      </c>
      <c r="M139" s="76" t="s">
        <v>14</v>
      </c>
      <c r="N139" s="80">
        <v>221</v>
      </c>
      <c r="O139" s="80">
        <f t="shared" si="61"/>
        <v>221</v>
      </c>
      <c r="P139" s="81">
        <f t="shared" si="62"/>
        <v>-23</v>
      </c>
      <c r="Q139" s="82" t="s">
        <v>113</v>
      </c>
      <c r="R139" s="114" t="s">
        <v>13</v>
      </c>
      <c r="S139" s="114" t="s">
        <v>14</v>
      </c>
      <c r="T139" s="85">
        <v>156.38999999999999</v>
      </c>
      <c r="U139" s="86" t="b">
        <f t="shared" si="63"/>
        <v>1</v>
      </c>
      <c r="V139" s="87">
        <f t="shared" si="64"/>
        <v>-16.110000000000014</v>
      </c>
      <c r="W139" s="108" t="s">
        <v>113</v>
      </c>
      <c r="X139" s="109" t="s">
        <v>13</v>
      </c>
      <c r="Y139" s="109" t="s">
        <v>14</v>
      </c>
      <c r="Z139" s="89">
        <v>244</v>
      </c>
      <c r="AA139" s="90" t="b">
        <f t="shared" si="65"/>
        <v>1</v>
      </c>
      <c r="AB139" s="81">
        <f t="shared" si="66"/>
        <v>0</v>
      </c>
      <c r="AC139" s="91">
        <f t="shared" si="67"/>
        <v>-16.110000000000014</v>
      </c>
      <c r="AD139" s="2">
        <f t="shared" si="68"/>
        <v>0</v>
      </c>
      <c r="AE139" s="2">
        <f>I139-Материалы!E137</f>
        <v>244</v>
      </c>
      <c r="AF139" s="115" t="s">
        <v>113</v>
      </c>
      <c r="AG139" s="109" t="s">
        <v>13</v>
      </c>
      <c r="AH139" s="109" t="s">
        <v>14</v>
      </c>
      <c r="AI139" s="78">
        <v>228.33000000000001</v>
      </c>
      <c r="AJ139" s="78">
        <f t="shared" si="69"/>
        <v>274</v>
      </c>
      <c r="AK139" s="72" t="b">
        <f t="shared" si="70"/>
        <v>1</v>
      </c>
      <c r="AL139" s="93">
        <f t="shared" si="71"/>
        <v>67</v>
      </c>
      <c r="AM139" s="93">
        <f t="shared" si="72"/>
        <v>269.16666666666669</v>
      </c>
      <c r="AN139" s="93">
        <f t="shared" si="73"/>
        <v>323</v>
      </c>
      <c r="AO139" s="25">
        <f t="shared" si="74"/>
        <v>0.17883211678832117</v>
      </c>
      <c r="AQ139" s="2">
        <f t="shared" si="75"/>
        <v>79</v>
      </c>
      <c r="AR139" s="2">
        <f t="shared" si="76"/>
        <v>228.33000000000001</v>
      </c>
      <c r="AS139" t="b">
        <f>AF139='[3]Материалы в ДС'!A134</f>
        <v>1</v>
      </c>
      <c r="AT139" s="95">
        <f>AI139-'[3]Материалы в ДС'!D134</f>
        <v>0</v>
      </c>
    </row>
    <row r="140" ht="15" customHeight="1">
      <c r="A140" s="108" t="s">
        <v>114</v>
      </c>
      <c r="B140" s="108"/>
      <c r="C140" s="108"/>
      <c r="D140" s="109" t="s">
        <v>13</v>
      </c>
      <c r="E140" s="109" t="s">
        <v>14</v>
      </c>
      <c r="F140" s="77">
        <v>218.33000000000001</v>
      </c>
      <c r="G140" s="78">
        <f t="shared" si="58"/>
        <v>262</v>
      </c>
      <c r="H140" s="78">
        <f t="shared" si="59"/>
        <v>255.83000000000001</v>
      </c>
      <c r="I140" s="78">
        <v>307</v>
      </c>
      <c r="J140" s="25">
        <f t="shared" si="60"/>
        <v>0.1717557251908397</v>
      </c>
      <c r="K140" s="79" t="s">
        <v>114</v>
      </c>
      <c r="L140" s="75" t="s">
        <v>13</v>
      </c>
      <c r="M140" s="76" t="s">
        <v>14</v>
      </c>
      <c r="N140" s="80">
        <v>278</v>
      </c>
      <c r="O140" s="80">
        <f t="shared" si="61"/>
        <v>278</v>
      </c>
      <c r="P140" s="81">
        <f t="shared" si="62"/>
        <v>-29</v>
      </c>
      <c r="Q140" s="82" t="s">
        <v>114</v>
      </c>
      <c r="R140" s="114" t="s">
        <v>13</v>
      </c>
      <c r="S140" s="114" t="s">
        <v>14</v>
      </c>
      <c r="T140" s="85">
        <v>197.44999999999999</v>
      </c>
      <c r="U140" s="86" t="b">
        <f t="shared" si="63"/>
        <v>1</v>
      </c>
      <c r="V140" s="87">
        <f t="shared" si="64"/>
        <v>-20.880000000000024</v>
      </c>
      <c r="W140" s="108" t="s">
        <v>114</v>
      </c>
      <c r="X140" s="109" t="s">
        <v>13</v>
      </c>
      <c r="Y140" s="109" t="s">
        <v>14</v>
      </c>
      <c r="Z140" s="89">
        <v>307</v>
      </c>
      <c r="AA140" s="90" t="b">
        <f t="shared" si="65"/>
        <v>1</v>
      </c>
      <c r="AB140" s="81">
        <f t="shared" si="66"/>
        <v>0</v>
      </c>
      <c r="AC140" s="91">
        <f t="shared" si="67"/>
        <v>-20.880000000000024</v>
      </c>
      <c r="AD140" s="2">
        <f t="shared" si="68"/>
        <v>-0.0040000000000190994</v>
      </c>
      <c r="AE140" s="2">
        <f>I140-Материалы!E138</f>
        <v>-5253</v>
      </c>
      <c r="AF140" s="115" t="s">
        <v>114</v>
      </c>
      <c r="AG140" s="109" t="s">
        <v>13</v>
      </c>
      <c r="AH140" s="109" t="s">
        <v>14</v>
      </c>
      <c r="AI140" s="78">
        <v>288.32999999999998</v>
      </c>
      <c r="AJ140" s="78">
        <f t="shared" si="69"/>
        <v>346</v>
      </c>
      <c r="AK140" s="72" t="b">
        <f t="shared" si="70"/>
        <v>1</v>
      </c>
      <c r="AL140" s="93">
        <f t="shared" si="71"/>
        <v>84</v>
      </c>
      <c r="AM140" s="93">
        <f t="shared" si="72"/>
        <v>337.5</v>
      </c>
      <c r="AN140" s="93">
        <f t="shared" si="73"/>
        <v>405</v>
      </c>
      <c r="AO140" s="25">
        <f t="shared" si="74"/>
        <v>0.17052023121387283</v>
      </c>
      <c r="AQ140" s="2">
        <f t="shared" si="75"/>
        <v>98</v>
      </c>
      <c r="AR140" s="2">
        <f t="shared" si="76"/>
        <v>288.32999999999998</v>
      </c>
      <c r="AS140" t="b">
        <f>AF140='[3]Материалы в ДС'!A135</f>
        <v>1</v>
      </c>
      <c r="AT140" s="95">
        <f>AI140-'[3]Материалы в ДС'!D135</f>
        <v>0</v>
      </c>
    </row>
    <row r="141" ht="15" customHeight="1">
      <c r="A141" s="108" t="s">
        <v>115</v>
      </c>
      <c r="B141" s="108"/>
      <c r="C141" s="108"/>
      <c r="D141" s="109" t="s">
        <v>13</v>
      </c>
      <c r="E141" s="109" t="s">
        <v>14</v>
      </c>
      <c r="F141" s="77">
        <v>518.33000000000004</v>
      </c>
      <c r="G141" s="78">
        <f t="shared" si="58"/>
        <v>622</v>
      </c>
      <c r="H141" s="78">
        <f t="shared" si="59"/>
        <v>610</v>
      </c>
      <c r="I141" s="78">
        <v>732</v>
      </c>
      <c r="J141" s="25">
        <f t="shared" si="60"/>
        <v>0.17684887459807075</v>
      </c>
      <c r="K141" s="79" t="s">
        <v>115</v>
      </c>
      <c r="L141" s="75" t="s">
        <v>13</v>
      </c>
      <c r="M141" s="76" t="s">
        <v>14</v>
      </c>
      <c r="N141" s="80">
        <v>662</v>
      </c>
      <c r="O141" s="80">
        <f t="shared" si="61"/>
        <v>662</v>
      </c>
      <c r="P141" s="81">
        <f t="shared" si="62"/>
        <v>-70</v>
      </c>
      <c r="Q141" s="82" t="s">
        <v>115</v>
      </c>
      <c r="R141" s="114" t="s">
        <v>13</v>
      </c>
      <c r="S141" s="114" t="s">
        <v>14</v>
      </c>
      <c r="T141" s="85">
        <v>468.94</v>
      </c>
      <c r="U141" s="86" t="b">
        <f t="shared" si="63"/>
        <v>1</v>
      </c>
      <c r="V141" s="87">
        <f t="shared" si="64"/>
        <v>-49.390000000000043</v>
      </c>
      <c r="W141" s="108" t="s">
        <v>115</v>
      </c>
      <c r="X141" s="109" t="s">
        <v>13</v>
      </c>
      <c r="Y141" s="109" t="s">
        <v>14</v>
      </c>
      <c r="Z141" s="89">
        <v>732</v>
      </c>
      <c r="AA141" s="90" t="b">
        <f t="shared" si="65"/>
        <v>1</v>
      </c>
      <c r="AB141" s="81">
        <f t="shared" si="66"/>
        <v>0</v>
      </c>
      <c r="AC141" s="91">
        <f t="shared" si="67"/>
        <v>-49.390000000000043</v>
      </c>
      <c r="AD141" s="2">
        <f t="shared" si="68"/>
        <v>-0.0040000000000190994</v>
      </c>
      <c r="AE141" s="2">
        <f>I141-Материалы!E139</f>
        <v>-1808</v>
      </c>
      <c r="AF141" s="115" t="s">
        <v>115</v>
      </c>
      <c r="AG141" s="109" t="s">
        <v>13</v>
      </c>
      <c r="AH141" s="109" t="s">
        <v>14</v>
      </c>
      <c r="AI141" s="78">
        <v>684.16999999999996</v>
      </c>
      <c r="AJ141" s="78">
        <f t="shared" si="69"/>
        <v>821</v>
      </c>
      <c r="AK141" s="72" t="b">
        <f t="shared" si="70"/>
        <v>1</v>
      </c>
      <c r="AL141" s="93">
        <f t="shared" si="71"/>
        <v>199</v>
      </c>
      <c r="AM141" s="93">
        <f t="shared" si="72"/>
        <v>805</v>
      </c>
      <c r="AN141" s="93">
        <f t="shared" si="73"/>
        <v>966</v>
      </c>
      <c r="AO141" s="25">
        <f t="shared" si="74"/>
        <v>0.17661388550548113</v>
      </c>
      <c r="AQ141" s="2">
        <f t="shared" si="75"/>
        <v>234</v>
      </c>
      <c r="AR141" s="2">
        <f t="shared" si="76"/>
        <v>684.16999999999996</v>
      </c>
      <c r="AS141" t="b">
        <f>AF141='[3]Материалы в ДС'!A136</f>
        <v>1</v>
      </c>
      <c r="AT141" s="95">
        <f>AI141-'[3]Материалы в ДС'!D136</f>
        <v>0</v>
      </c>
    </row>
    <row r="142" ht="15" customHeight="1">
      <c r="A142" s="108" t="s">
        <v>116</v>
      </c>
      <c r="B142" s="108"/>
      <c r="C142" s="108"/>
      <c r="D142" s="109" t="s">
        <v>13</v>
      </c>
      <c r="E142" s="109" t="s">
        <v>14</v>
      </c>
      <c r="F142" s="77">
        <v>518.33000000000004</v>
      </c>
      <c r="G142" s="78">
        <f t="shared" si="58"/>
        <v>622</v>
      </c>
      <c r="H142" s="78">
        <f t="shared" si="59"/>
        <v>610</v>
      </c>
      <c r="I142" s="78">
        <v>732</v>
      </c>
      <c r="J142" s="25">
        <f t="shared" si="60"/>
        <v>0.17684887459807075</v>
      </c>
      <c r="K142" s="79" t="s">
        <v>116</v>
      </c>
      <c r="L142" s="75" t="s">
        <v>13</v>
      </c>
      <c r="M142" s="76" t="s">
        <v>14</v>
      </c>
      <c r="N142" s="80">
        <v>662</v>
      </c>
      <c r="O142" s="80">
        <f t="shared" si="61"/>
        <v>662</v>
      </c>
      <c r="P142" s="81">
        <f t="shared" si="62"/>
        <v>-70</v>
      </c>
      <c r="Q142" s="82" t="s">
        <v>116</v>
      </c>
      <c r="R142" s="114" t="s">
        <v>13</v>
      </c>
      <c r="S142" s="114" t="s">
        <v>14</v>
      </c>
      <c r="T142" s="85">
        <v>468.94</v>
      </c>
      <c r="U142" s="86" t="b">
        <f t="shared" si="63"/>
        <v>1</v>
      </c>
      <c r="V142" s="87">
        <f t="shared" si="64"/>
        <v>-49.390000000000043</v>
      </c>
      <c r="W142" s="108" t="s">
        <v>116</v>
      </c>
      <c r="X142" s="109" t="s">
        <v>13</v>
      </c>
      <c r="Y142" s="109" t="s">
        <v>14</v>
      </c>
      <c r="Z142" s="89">
        <v>732</v>
      </c>
      <c r="AA142" s="90" t="b">
        <f t="shared" si="65"/>
        <v>1</v>
      </c>
      <c r="AB142" s="81">
        <f t="shared" si="66"/>
        <v>0</v>
      </c>
      <c r="AC142" s="91">
        <f t="shared" si="67"/>
        <v>-49.390000000000043</v>
      </c>
      <c r="AD142" s="2">
        <f t="shared" si="68"/>
        <v>-0.0040000000000190994</v>
      </c>
      <c r="AE142" s="2">
        <f>I142-Материалы!E140</f>
        <v>-6518</v>
      </c>
      <c r="AF142" s="115" t="s">
        <v>116</v>
      </c>
      <c r="AG142" s="109" t="s">
        <v>13</v>
      </c>
      <c r="AH142" s="109" t="s">
        <v>14</v>
      </c>
      <c r="AI142" s="78">
        <v>684.16999999999996</v>
      </c>
      <c r="AJ142" s="78">
        <f t="shared" si="69"/>
        <v>821</v>
      </c>
      <c r="AK142" s="72" t="b">
        <f t="shared" si="70"/>
        <v>1</v>
      </c>
      <c r="AL142" s="93">
        <f t="shared" si="71"/>
        <v>199</v>
      </c>
      <c r="AM142" s="93">
        <f t="shared" si="72"/>
        <v>805</v>
      </c>
      <c r="AN142" s="93">
        <f t="shared" si="73"/>
        <v>966</v>
      </c>
      <c r="AO142" s="25">
        <f t="shared" si="74"/>
        <v>0.17661388550548113</v>
      </c>
      <c r="AQ142" s="2">
        <f t="shared" si="75"/>
        <v>234</v>
      </c>
      <c r="AR142" s="2">
        <f t="shared" si="76"/>
        <v>684.16999999999996</v>
      </c>
      <c r="AS142" t="b">
        <f>AF142='[3]Материалы в ДС'!A137</f>
        <v>1</v>
      </c>
      <c r="AT142" s="95">
        <f>AI142-'[3]Материалы в ДС'!D137</f>
        <v>0</v>
      </c>
    </row>
    <row r="143" ht="15" customHeight="1">
      <c r="A143" s="108" t="s">
        <v>117</v>
      </c>
      <c r="B143" s="108"/>
      <c r="C143" s="108"/>
      <c r="D143" s="109" t="s">
        <v>13</v>
      </c>
      <c r="E143" s="109" t="s">
        <v>14</v>
      </c>
      <c r="F143" s="77">
        <v>648.33000000000004</v>
      </c>
      <c r="G143" s="78">
        <f t="shared" si="58"/>
        <v>778</v>
      </c>
      <c r="H143" s="78">
        <f t="shared" si="59"/>
        <v>762.5</v>
      </c>
      <c r="I143" s="78">
        <v>915</v>
      </c>
      <c r="J143" s="25">
        <f t="shared" si="60"/>
        <v>0.17609254498714644</v>
      </c>
      <c r="K143" s="79" t="s">
        <v>117</v>
      </c>
      <c r="L143" s="75" t="s">
        <v>13</v>
      </c>
      <c r="M143" s="76" t="s">
        <v>14</v>
      </c>
      <c r="N143" s="80">
        <v>827</v>
      </c>
      <c r="O143" s="80">
        <f t="shared" si="61"/>
        <v>827</v>
      </c>
      <c r="P143" s="81">
        <f t="shared" si="62"/>
        <v>-88</v>
      </c>
      <c r="Q143" s="82" t="s">
        <v>117</v>
      </c>
      <c r="R143" s="114" t="s">
        <v>13</v>
      </c>
      <c r="S143" s="114" t="s">
        <v>14</v>
      </c>
      <c r="T143" s="85">
        <v>586.24000000000001</v>
      </c>
      <c r="U143" s="86" t="b">
        <f t="shared" si="63"/>
        <v>1</v>
      </c>
      <c r="V143" s="87">
        <f t="shared" si="64"/>
        <v>-62.090000000000032</v>
      </c>
      <c r="W143" s="108" t="s">
        <v>117</v>
      </c>
      <c r="X143" s="109" t="s">
        <v>13</v>
      </c>
      <c r="Y143" s="109" t="s">
        <v>14</v>
      </c>
      <c r="Z143" s="89">
        <v>915</v>
      </c>
      <c r="AA143" s="90" t="b">
        <f t="shared" si="65"/>
        <v>1</v>
      </c>
      <c r="AB143" s="81">
        <f t="shared" si="66"/>
        <v>0</v>
      </c>
      <c r="AC143" s="91">
        <f t="shared" si="67"/>
        <v>-62.090000000000032</v>
      </c>
      <c r="AD143" s="2">
        <f t="shared" si="68"/>
        <v>-0.0040000000000190994</v>
      </c>
      <c r="AE143" s="2">
        <f>I143-Материалы!E141</f>
        <v>-9005</v>
      </c>
      <c r="AF143" s="115" t="s">
        <v>117</v>
      </c>
      <c r="AG143" s="109" t="s">
        <v>13</v>
      </c>
      <c r="AH143" s="109" t="s">
        <v>14</v>
      </c>
      <c r="AI143" s="78">
        <v>855</v>
      </c>
      <c r="AJ143" s="78">
        <f t="shared" si="69"/>
        <v>1026</v>
      </c>
      <c r="AK143" s="72" t="b">
        <f t="shared" si="70"/>
        <v>1</v>
      </c>
      <c r="AL143" s="93">
        <f t="shared" si="71"/>
        <v>248</v>
      </c>
      <c r="AM143" s="93">
        <f t="shared" si="72"/>
        <v>1005.8333333333334</v>
      </c>
      <c r="AN143" s="93">
        <f t="shared" si="73"/>
        <v>1207</v>
      </c>
      <c r="AO143" s="25">
        <f t="shared" si="74"/>
        <v>0.17641325536062377</v>
      </c>
      <c r="AQ143" s="2">
        <f t="shared" si="75"/>
        <v>292</v>
      </c>
      <c r="AR143" s="2">
        <f t="shared" si="76"/>
        <v>855</v>
      </c>
      <c r="AS143" t="b">
        <f>AF143='[3]Материалы в ДС'!A138</f>
        <v>1</v>
      </c>
      <c r="AT143" s="95">
        <f>AI143-'[3]Материалы в ДС'!D138</f>
        <v>0</v>
      </c>
    </row>
    <row r="144" ht="15" customHeight="1">
      <c r="A144" s="108" t="s">
        <v>118</v>
      </c>
      <c r="B144" s="108"/>
      <c r="C144" s="108"/>
      <c r="D144" s="109" t="s">
        <v>13</v>
      </c>
      <c r="E144" s="109" t="s">
        <v>14</v>
      </c>
      <c r="F144" s="77">
        <v>648.33000000000004</v>
      </c>
      <c r="G144" s="78">
        <f t="shared" si="58"/>
        <v>778</v>
      </c>
      <c r="H144" s="78">
        <f t="shared" si="59"/>
        <v>762.5</v>
      </c>
      <c r="I144" s="78">
        <v>915</v>
      </c>
      <c r="J144" s="25">
        <f t="shared" si="60"/>
        <v>0.17609254498714644</v>
      </c>
      <c r="K144" s="79" t="s">
        <v>118</v>
      </c>
      <c r="L144" s="75" t="s">
        <v>13</v>
      </c>
      <c r="M144" s="76" t="s">
        <v>14</v>
      </c>
      <c r="N144" s="80">
        <v>827</v>
      </c>
      <c r="O144" s="80">
        <f t="shared" si="61"/>
        <v>827</v>
      </c>
      <c r="P144" s="81">
        <f t="shared" si="62"/>
        <v>-88</v>
      </c>
      <c r="Q144" s="82" t="s">
        <v>118</v>
      </c>
      <c r="R144" s="114" t="s">
        <v>13</v>
      </c>
      <c r="S144" s="114" t="s">
        <v>14</v>
      </c>
      <c r="T144" s="85">
        <v>586.24000000000001</v>
      </c>
      <c r="U144" s="86" t="b">
        <f t="shared" si="63"/>
        <v>1</v>
      </c>
      <c r="V144" s="87">
        <f t="shared" si="64"/>
        <v>-62.090000000000032</v>
      </c>
      <c r="W144" s="108" t="s">
        <v>118</v>
      </c>
      <c r="X144" s="109" t="s">
        <v>13</v>
      </c>
      <c r="Y144" s="109" t="s">
        <v>14</v>
      </c>
      <c r="Z144" s="89">
        <v>915</v>
      </c>
      <c r="AA144" s="90" t="b">
        <f t="shared" si="65"/>
        <v>1</v>
      </c>
      <c r="AB144" s="81">
        <f t="shared" si="66"/>
        <v>0</v>
      </c>
      <c r="AC144" s="91">
        <f t="shared" si="67"/>
        <v>-62.090000000000032</v>
      </c>
      <c r="AD144" s="2">
        <f t="shared" si="68"/>
        <v>-0.0040000000000190994</v>
      </c>
      <c r="AE144" s="2">
        <f>I144-Материалы!E142</f>
        <v>-5795</v>
      </c>
      <c r="AF144" s="115" t="s">
        <v>118</v>
      </c>
      <c r="AG144" s="109" t="s">
        <v>13</v>
      </c>
      <c r="AH144" s="109" t="s">
        <v>14</v>
      </c>
      <c r="AI144" s="78">
        <v>855</v>
      </c>
      <c r="AJ144" s="78">
        <f t="shared" si="69"/>
        <v>1026</v>
      </c>
      <c r="AK144" s="72" t="b">
        <f t="shared" si="70"/>
        <v>1</v>
      </c>
      <c r="AL144" s="93">
        <f t="shared" si="71"/>
        <v>248</v>
      </c>
      <c r="AM144" s="93">
        <f t="shared" si="72"/>
        <v>1005.8333333333334</v>
      </c>
      <c r="AN144" s="93">
        <f t="shared" si="73"/>
        <v>1207</v>
      </c>
      <c r="AO144" s="25">
        <f t="shared" si="74"/>
        <v>0.17641325536062377</v>
      </c>
      <c r="AQ144" s="2">
        <f t="shared" si="75"/>
        <v>292</v>
      </c>
      <c r="AR144" s="2">
        <f t="shared" si="76"/>
        <v>855</v>
      </c>
      <c r="AS144" t="b">
        <f>AF144='[3]Материалы в ДС'!A139</f>
        <v>1</v>
      </c>
      <c r="AT144" s="95">
        <f>AI144-'[3]Материалы в ДС'!D139</f>
        <v>0</v>
      </c>
    </row>
    <row r="145" ht="15" customHeight="1">
      <c r="A145" s="108" t="s">
        <v>630</v>
      </c>
      <c r="B145" s="108"/>
      <c r="C145" s="108"/>
      <c r="D145" s="109" t="s">
        <v>22</v>
      </c>
      <c r="E145" s="109" t="s">
        <v>14</v>
      </c>
      <c r="F145" s="77">
        <v>657.5</v>
      </c>
      <c r="G145" s="78">
        <f t="shared" si="58"/>
        <v>789</v>
      </c>
      <c r="H145" s="78">
        <f t="shared" si="59"/>
        <v>723.33000000000004</v>
      </c>
      <c r="I145" s="78">
        <v>868</v>
      </c>
      <c r="J145" s="25">
        <f t="shared" si="60"/>
        <v>0.10012674271229405</v>
      </c>
      <c r="K145" s="79" t="s">
        <v>630</v>
      </c>
      <c r="L145" s="75" t="s">
        <v>22</v>
      </c>
      <c r="M145" s="76" t="s">
        <v>14</v>
      </c>
      <c r="N145" s="80">
        <v>824</v>
      </c>
      <c r="O145" s="80">
        <f t="shared" si="61"/>
        <v>824</v>
      </c>
      <c r="P145" s="81">
        <f t="shared" si="62"/>
        <v>-44</v>
      </c>
      <c r="Q145" s="82" t="s">
        <v>630</v>
      </c>
      <c r="R145" s="114" t="s">
        <v>22</v>
      </c>
      <c r="S145" s="114" t="s">
        <v>14</v>
      </c>
      <c r="T145" s="85">
        <v>624.38999999999999</v>
      </c>
      <c r="U145" s="86" t="b">
        <f t="shared" si="63"/>
        <v>1</v>
      </c>
      <c r="V145" s="87">
        <f t="shared" si="64"/>
        <v>-33.110000000000014</v>
      </c>
      <c r="W145" s="108" t="s">
        <v>630</v>
      </c>
      <c r="X145" s="109" t="s">
        <v>22</v>
      </c>
      <c r="Y145" s="109" t="s">
        <v>14</v>
      </c>
      <c r="Z145" s="89">
        <v>868</v>
      </c>
      <c r="AA145" s="90" t="b">
        <f t="shared" si="65"/>
        <v>1</v>
      </c>
      <c r="AB145" s="81">
        <f t="shared" si="66"/>
        <v>0</v>
      </c>
      <c r="AC145" s="91">
        <f t="shared" si="67"/>
        <v>-33.110000000000014</v>
      </c>
      <c r="AD145" s="2">
        <f t="shared" si="68"/>
        <v>0</v>
      </c>
      <c r="AE145" s="2">
        <f>I145-Материалы!E143</f>
        <v>-10512</v>
      </c>
      <c r="AF145" s="115" t="s">
        <v>630</v>
      </c>
      <c r="AG145" s="109" t="s">
        <v>22</v>
      </c>
      <c r="AH145" s="109" t="s">
        <v>14</v>
      </c>
      <c r="AI145" s="78">
        <v>909.16999999999996</v>
      </c>
      <c r="AJ145" s="78">
        <f t="shared" si="69"/>
        <v>1091</v>
      </c>
      <c r="AK145" s="72" t="b">
        <f t="shared" si="70"/>
        <v>1</v>
      </c>
      <c r="AL145" s="93">
        <f t="shared" si="71"/>
        <v>302</v>
      </c>
      <c r="AM145" s="93">
        <f t="shared" si="72"/>
        <v>1000</v>
      </c>
      <c r="AN145" s="93">
        <f t="shared" si="73"/>
        <v>1200</v>
      </c>
      <c r="AO145" s="25">
        <f t="shared" si="74"/>
        <v>0.099908340971585699</v>
      </c>
      <c r="AQ145" s="2">
        <f t="shared" si="75"/>
        <v>332</v>
      </c>
      <c r="AR145" s="2">
        <f t="shared" si="76"/>
        <v>909.17000000000007</v>
      </c>
      <c r="AS145" t="b">
        <f>AF145='[3]Материалы в ДС'!A140</f>
        <v>1</v>
      </c>
      <c r="AT145" s="95">
        <f>AI145-'[3]Материалы в ДС'!D140</f>
        <v>0</v>
      </c>
    </row>
    <row r="146" ht="15" customHeight="1">
      <c r="A146" s="108" t="s">
        <v>631</v>
      </c>
      <c r="B146" s="108"/>
      <c r="C146" s="108"/>
      <c r="D146" s="109" t="s">
        <v>22</v>
      </c>
      <c r="E146" s="109" t="s">
        <v>14</v>
      </c>
      <c r="F146" s="77">
        <v>1812.5</v>
      </c>
      <c r="G146" s="78">
        <f t="shared" si="58"/>
        <v>2175</v>
      </c>
      <c r="H146" s="78">
        <f t="shared" si="59"/>
        <v>1994.1700000000001</v>
      </c>
      <c r="I146" s="78">
        <v>2393</v>
      </c>
      <c r="J146" s="25">
        <f t="shared" si="60"/>
        <v>0.10022988505747121</v>
      </c>
      <c r="K146" s="79" t="s">
        <v>631</v>
      </c>
      <c r="L146" s="75" t="s">
        <v>22</v>
      </c>
      <c r="M146" s="76" t="s">
        <v>14</v>
      </c>
      <c r="N146" s="80">
        <v>2274</v>
      </c>
      <c r="O146" s="80">
        <f t="shared" si="61"/>
        <v>2274</v>
      </c>
      <c r="P146" s="81">
        <f t="shared" si="62"/>
        <v>-119</v>
      </c>
      <c r="Q146" s="82" t="s">
        <v>631</v>
      </c>
      <c r="R146" s="114" t="s">
        <v>22</v>
      </c>
      <c r="S146" s="114" t="s">
        <v>14</v>
      </c>
      <c r="T146" s="106">
        <v>1722.28</v>
      </c>
      <c r="U146" s="86" t="b">
        <f t="shared" si="63"/>
        <v>1</v>
      </c>
      <c r="V146" s="87">
        <f t="shared" si="64"/>
        <v>-90.220000000000027</v>
      </c>
      <c r="W146" s="108" t="s">
        <v>631</v>
      </c>
      <c r="X146" s="109" t="s">
        <v>22</v>
      </c>
      <c r="Y146" s="109" t="s">
        <v>14</v>
      </c>
      <c r="Z146" s="89">
        <v>2393</v>
      </c>
      <c r="AA146" s="90" t="b">
        <f t="shared" si="65"/>
        <v>1</v>
      </c>
      <c r="AB146" s="81">
        <f t="shared" si="66"/>
        <v>0</v>
      </c>
      <c r="AC146" s="91">
        <f t="shared" si="67"/>
        <v>-90.220000000000027</v>
      </c>
      <c r="AD146" s="2">
        <f t="shared" si="68"/>
        <v>0</v>
      </c>
      <c r="AE146" s="2">
        <f>I146-Материалы!E144</f>
        <v>-10267</v>
      </c>
      <c r="AF146" s="115" t="s">
        <v>631</v>
      </c>
      <c r="AG146" s="109" t="s">
        <v>22</v>
      </c>
      <c r="AH146" s="109" t="s">
        <v>14</v>
      </c>
      <c r="AI146" s="78">
        <v>2560.8299999999999</v>
      </c>
      <c r="AJ146" s="78">
        <f t="shared" si="69"/>
        <v>3073</v>
      </c>
      <c r="AK146" s="72" t="b">
        <f t="shared" si="70"/>
        <v>1</v>
      </c>
      <c r="AL146" s="93">
        <f t="shared" si="71"/>
        <v>898</v>
      </c>
      <c r="AM146" s="93">
        <f t="shared" si="72"/>
        <v>2817.5</v>
      </c>
      <c r="AN146" s="93">
        <f t="shared" si="73"/>
        <v>3381</v>
      </c>
      <c r="AO146" s="25">
        <f t="shared" si="74"/>
        <v>0.10022779043280182</v>
      </c>
      <c r="AQ146" s="2">
        <f t="shared" si="75"/>
        <v>988</v>
      </c>
      <c r="AR146" s="2">
        <f t="shared" si="76"/>
        <v>2560.8299999999999</v>
      </c>
      <c r="AS146" t="b">
        <f>AF146='[3]Материалы в ДС'!A141</f>
        <v>1</v>
      </c>
      <c r="AT146" s="95">
        <f>AI146-'[3]Материалы в ДС'!D141</f>
        <v>0</v>
      </c>
    </row>
    <row r="147" ht="15" customHeight="1">
      <c r="A147" s="108" t="s">
        <v>121</v>
      </c>
      <c r="B147" s="108"/>
      <c r="C147" s="108"/>
      <c r="D147" s="109" t="s">
        <v>13</v>
      </c>
      <c r="E147" s="109" t="s">
        <v>14</v>
      </c>
      <c r="F147" s="77">
        <v>1580.9100000000001</v>
      </c>
      <c r="G147" s="78">
        <f t="shared" si="58"/>
        <v>1897.0900000000001</v>
      </c>
      <c r="H147" s="78">
        <f t="shared" si="59"/>
        <v>1788.3299999999999</v>
      </c>
      <c r="I147" s="78">
        <v>2146</v>
      </c>
      <c r="J147" s="25">
        <f t="shared" si="60"/>
        <v>0.1312062158358327</v>
      </c>
      <c r="K147" s="79" t="s">
        <v>121</v>
      </c>
      <c r="L147" s="75" t="s">
        <v>13</v>
      </c>
      <c r="M147" s="76" t="s">
        <v>14</v>
      </c>
      <c r="N147" s="80">
        <v>2146</v>
      </c>
      <c r="O147" s="80">
        <f t="shared" si="61"/>
        <v>2146</v>
      </c>
      <c r="P147" s="81">
        <f t="shared" si="62"/>
        <v>0</v>
      </c>
      <c r="Q147" s="82" t="s">
        <v>121</v>
      </c>
      <c r="R147" s="114" t="s">
        <v>13</v>
      </c>
      <c r="S147" s="114" t="s">
        <v>14</v>
      </c>
      <c r="T147" s="106">
        <v>1580.9100000000001</v>
      </c>
      <c r="U147" s="86" t="b">
        <f t="shared" si="63"/>
        <v>1</v>
      </c>
      <c r="V147" s="87">
        <f t="shared" si="64"/>
        <v>0</v>
      </c>
      <c r="W147" s="108" t="s">
        <v>121</v>
      </c>
      <c r="X147" s="109" t="s">
        <v>13</v>
      </c>
      <c r="Y147" s="109" t="s">
        <v>14</v>
      </c>
      <c r="Z147" s="89">
        <v>2146</v>
      </c>
      <c r="AA147" s="90" t="b">
        <f t="shared" si="65"/>
        <v>1</v>
      </c>
      <c r="AB147" s="81">
        <f t="shared" si="66"/>
        <v>0</v>
      </c>
      <c r="AC147" s="91">
        <f t="shared" si="67"/>
        <v>0</v>
      </c>
      <c r="AD147" s="2">
        <f t="shared" si="68"/>
        <v>0.0019999999999527063</v>
      </c>
      <c r="AE147" s="2">
        <f>I147-Материалы!E145</f>
        <v>-7854</v>
      </c>
      <c r="AF147" s="115" t="s">
        <v>121</v>
      </c>
      <c r="AG147" s="109" t="s">
        <v>13</v>
      </c>
      <c r="AH147" s="109" t="s">
        <v>14</v>
      </c>
      <c r="AI147" s="78">
        <v>2173.3299999999999</v>
      </c>
      <c r="AJ147" s="78">
        <f t="shared" si="69"/>
        <v>2608</v>
      </c>
      <c r="AK147" s="72" t="b">
        <f t="shared" si="70"/>
        <v>1</v>
      </c>
      <c r="AL147" s="93">
        <f t="shared" si="71"/>
        <v>710.90999999999985</v>
      </c>
      <c r="AM147" s="93">
        <f t="shared" si="72"/>
        <v>2458.3333333333335</v>
      </c>
      <c r="AN147" s="93">
        <f t="shared" si="73"/>
        <v>2950</v>
      </c>
      <c r="AO147" s="25">
        <f t="shared" si="74"/>
        <v>0.13113496932515337</v>
      </c>
      <c r="AQ147" s="2">
        <f t="shared" si="75"/>
        <v>804</v>
      </c>
      <c r="AR147" s="2">
        <f t="shared" si="76"/>
        <v>2173.3299999999999</v>
      </c>
      <c r="AS147" t="b">
        <f>AF147='[3]Материалы в ДС'!A142</f>
        <v>1</v>
      </c>
      <c r="AT147" s="95">
        <f>AI147-'[3]Материалы в ДС'!D142</f>
        <v>0</v>
      </c>
    </row>
    <row r="148" ht="15" customHeight="1">
      <c r="A148" s="108" t="s">
        <v>122</v>
      </c>
      <c r="B148" s="108"/>
      <c r="C148" s="108"/>
      <c r="D148" s="109" t="s">
        <v>13</v>
      </c>
      <c r="E148" s="109" t="s">
        <v>14</v>
      </c>
      <c r="F148" s="77">
        <v>2189.98</v>
      </c>
      <c r="G148" s="78">
        <f t="shared" si="58"/>
        <v>2627.98</v>
      </c>
      <c r="H148" s="78">
        <f t="shared" si="59"/>
        <v>2477.5</v>
      </c>
      <c r="I148" s="78">
        <v>2973</v>
      </c>
      <c r="J148" s="25">
        <f t="shared" si="60"/>
        <v>0.13128714830402055</v>
      </c>
      <c r="K148" s="79" t="s">
        <v>122</v>
      </c>
      <c r="L148" s="75" t="s">
        <v>13</v>
      </c>
      <c r="M148" s="76" t="s">
        <v>14</v>
      </c>
      <c r="N148" s="80">
        <v>2973</v>
      </c>
      <c r="O148" s="80">
        <f t="shared" si="61"/>
        <v>2973</v>
      </c>
      <c r="P148" s="81">
        <f t="shared" si="62"/>
        <v>0</v>
      </c>
      <c r="Q148" s="82" t="s">
        <v>122</v>
      </c>
      <c r="R148" s="114" t="s">
        <v>13</v>
      </c>
      <c r="S148" s="114" t="s">
        <v>14</v>
      </c>
      <c r="T148" s="106">
        <v>2189.98</v>
      </c>
      <c r="U148" s="86" t="b">
        <f t="shared" si="63"/>
        <v>1</v>
      </c>
      <c r="V148" s="87">
        <f t="shared" si="64"/>
        <v>0</v>
      </c>
      <c r="W148" s="108" t="s">
        <v>122</v>
      </c>
      <c r="X148" s="109" t="s">
        <v>13</v>
      </c>
      <c r="Y148" s="109" t="s">
        <v>14</v>
      </c>
      <c r="Z148" s="89">
        <v>2973</v>
      </c>
      <c r="AA148" s="90" t="b">
        <f t="shared" si="65"/>
        <v>1</v>
      </c>
      <c r="AB148" s="81">
        <f t="shared" si="66"/>
        <v>0</v>
      </c>
      <c r="AC148" s="91">
        <f t="shared" si="67"/>
        <v>0</v>
      </c>
      <c r="AD148" s="2">
        <f t="shared" si="68"/>
        <v>-0.0039999999999054126</v>
      </c>
      <c r="AE148" s="2">
        <f>I148-Материалы!E146</f>
        <v>-12377</v>
      </c>
      <c r="AF148" s="115" t="s">
        <v>122</v>
      </c>
      <c r="AG148" s="109" t="s">
        <v>13</v>
      </c>
      <c r="AH148" s="109" t="s">
        <v>14</v>
      </c>
      <c r="AI148" s="78">
        <v>3010.8299999999999</v>
      </c>
      <c r="AJ148" s="78">
        <f t="shared" si="69"/>
        <v>3613</v>
      </c>
      <c r="AK148" s="72" t="b">
        <f t="shared" si="70"/>
        <v>1</v>
      </c>
      <c r="AL148" s="93">
        <f t="shared" si="71"/>
        <v>985.01999999999998</v>
      </c>
      <c r="AM148" s="93">
        <f t="shared" si="72"/>
        <v>3405.8333333333335</v>
      </c>
      <c r="AN148" s="93">
        <f t="shared" si="73"/>
        <v>4087</v>
      </c>
      <c r="AO148" s="25">
        <f t="shared" si="74"/>
        <v>0.13119291447550513</v>
      </c>
      <c r="AQ148" s="2">
        <f t="shared" si="75"/>
        <v>1114</v>
      </c>
      <c r="AR148" s="2">
        <f t="shared" si="76"/>
        <v>3010.8299999999999</v>
      </c>
      <c r="AS148" t="b">
        <f>AF148='[3]Материалы в ДС'!A143</f>
        <v>1</v>
      </c>
      <c r="AT148" s="95">
        <f>AI148-'[3]Материалы в ДС'!D143</f>
        <v>0</v>
      </c>
    </row>
    <row r="149" ht="15" customHeight="1">
      <c r="A149" s="108" t="s">
        <v>123</v>
      </c>
      <c r="B149" s="108"/>
      <c r="C149" s="108"/>
      <c r="D149" s="109" t="s">
        <v>13</v>
      </c>
      <c r="E149" s="109" t="s">
        <v>14</v>
      </c>
      <c r="F149" s="77">
        <v>2915.9200000000001</v>
      </c>
      <c r="G149" s="78">
        <f t="shared" si="58"/>
        <v>3499.0999999999999</v>
      </c>
      <c r="H149" s="78">
        <f t="shared" si="59"/>
        <v>3299.1700000000001</v>
      </c>
      <c r="I149" s="78">
        <v>3959</v>
      </c>
      <c r="J149" s="25">
        <f t="shared" si="60"/>
        <v>0.1314337972621531</v>
      </c>
      <c r="K149" s="79" t="s">
        <v>123</v>
      </c>
      <c r="L149" s="75" t="s">
        <v>13</v>
      </c>
      <c r="M149" s="76" t="s">
        <v>14</v>
      </c>
      <c r="N149" s="80">
        <v>3959</v>
      </c>
      <c r="O149" s="80">
        <f t="shared" si="61"/>
        <v>3959</v>
      </c>
      <c r="P149" s="81">
        <f t="shared" si="62"/>
        <v>0</v>
      </c>
      <c r="Q149" s="82" t="s">
        <v>123</v>
      </c>
      <c r="R149" s="114" t="s">
        <v>13</v>
      </c>
      <c r="S149" s="114" t="s">
        <v>14</v>
      </c>
      <c r="T149" s="106">
        <v>2915.9200000000001</v>
      </c>
      <c r="U149" s="86" t="b">
        <f t="shared" si="63"/>
        <v>1</v>
      </c>
      <c r="V149" s="87">
        <f t="shared" si="64"/>
        <v>0</v>
      </c>
      <c r="W149" s="108" t="s">
        <v>123</v>
      </c>
      <c r="X149" s="109" t="s">
        <v>13</v>
      </c>
      <c r="Y149" s="109" t="s">
        <v>14</v>
      </c>
      <c r="Z149" s="89">
        <v>3959</v>
      </c>
      <c r="AA149" s="90" t="b">
        <f t="shared" si="65"/>
        <v>1</v>
      </c>
      <c r="AB149" s="81">
        <f t="shared" si="66"/>
        <v>0</v>
      </c>
      <c r="AC149" s="91">
        <f t="shared" si="67"/>
        <v>0</v>
      </c>
      <c r="AD149" s="2">
        <f t="shared" si="68"/>
        <v>0.0039999999999054126</v>
      </c>
      <c r="AE149" s="2">
        <f>I149-Материалы!E147</f>
        <v>-15551</v>
      </c>
      <c r="AF149" s="115" t="s">
        <v>123</v>
      </c>
      <c r="AG149" s="109" t="s">
        <v>13</v>
      </c>
      <c r="AH149" s="109" t="s">
        <v>14</v>
      </c>
      <c r="AI149" s="78">
        <v>4209.1700000000001</v>
      </c>
      <c r="AJ149" s="78">
        <f t="shared" si="69"/>
        <v>5051</v>
      </c>
      <c r="AK149" s="72" t="b">
        <f t="shared" si="70"/>
        <v>1</v>
      </c>
      <c r="AL149" s="93">
        <f t="shared" si="71"/>
        <v>1551.9000000000001</v>
      </c>
      <c r="AM149" s="93">
        <f t="shared" si="72"/>
        <v>4762.5</v>
      </c>
      <c r="AN149" s="93">
        <f t="shared" si="73"/>
        <v>5715</v>
      </c>
      <c r="AO149" s="25">
        <f t="shared" si="74"/>
        <v>0.13145911700653337</v>
      </c>
      <c r="AQ149" s="2">
        <f t="shared" si="75"/>
        <v>1756</v>
      </c>
      <c r="AR149" s="2">
        <f t="shared" si="76"/>
        <v>4209.1700000000001</v>
      </c>
      <c r="AS149" t="b">
        <f>AF149='[3]Материалы в ДС'!A144</f>
        <v>1</v>
      </c>
      <c r="AT149" s="95">
        <f>AI149-'[3]Материалы в ДС'!D144</f>
        <v>0</v>
      </c>
    </row>
    <row r="150" ht="15" customHeight="1">
      <c r="A150" s="108"/>
      <c r="B150" s="108"/>
      <c r="C150" s="108"/>
      <c r="D150" s="109"/>
      <c r="E150" s="109"/>
      <c r="F150" s="77"/>
      <c r="G150" s="78"/>
      <c r="H150" s="78">
        <f t="shared" si="59"/>
        <v>1833.3299999999999</v>
      </c>
      <c r="I150" s="78">
        <v>2200</v>
      </c>
      <c r="J150" s="25"/>
      <c r="K150" s="79"/>
      <c r="L150" s="75"/>
      <c r="M150" s="76"/>
      <c r="N150" s="80"/>
      <c r="O150" s="80"/>
      <c r="P150" s="81"/>
      <c r="Q150" s="82"/>
      <c r="R150" s="114"/>
      <c r="S150" s="114"/>
      <c r="T150" s="106"/>
      <c r="U150" s="42"/>
      <c r="V150" s="87"/>
      <c r="W150" s="108" t="s">
        <v>632</v>
      </c>
      <c r="X150" s="109" t="s">
        <v>13</v>
      </c>
      <c r="Y150" s="109" t="s">
        <v>14</v>
      </c>
      <c r="Z150" s="89">
        <v>2200</v>
      </c>
      <c r="AB150" s="81">
        <f t="shared" si="66"/>
        <v>0</v>
      </c>
      <c r="AC150" s="91">
        <f t="shared" si="67"/>
        <v>0</v>
      </c>
      <c r="AD150" s="2">
        <f t="shared" si="68"/>
        <v>0</v>
      </c>
      <c r="AE150" s="2">
        <f>I150-Материалы!E148</f>
        <v>-24540</v>
      </c>
      <c r="AF150" s="144"/>
      <c r="AG150" s="145"/>
      <c r="AH150" s="145"/>
      <c r="AI150" s="146">
        <v>0</v>
      </c>
      <c r="AJ150" s="146"/>
      <c r="AK150" s="147" t="b">
        <f t="shared" si="70"/>
        <v>1</v>
      </c>
      <c r="AL150" s="148"/>
      <c r="AM150" s="148"/>
      <c r="AN150" s="148"/>
      <c r="AO150" s="149"/>
      <c r="AP150" s="147"/>
      <c r="AQ150" s="150">
        <f t="shared" si="75"/>
        <v>-2200</v>
      </c>
      <c r="AR150" s="134">
        <f t="shared" si="76"/>
        <v>0</v>
      </c>
      <c r="AS150" s="26" t="b">
        <f>AF150='[3]Материалы в ДС'!A145</f>
        <v>0</v>
      </c>
      <c r="AT150" s="136">
        <f>AI150-'[3]Материалы в ДС'!D145</f>
        <v>-2785</v>
      </c>
    </row>
    <row r="151" ht="15" customHeight="1">
      <c r="A151" s="108" t="s">
        <v>124</v>
      </c>
      <c r="B151" s="108"/>
      <c r="C151" s="108"/>
      <c r="D151" s="109" t="s">
        <v>22</v>
      </c>
      <c r="E151" s="109" t="s">
        <v>14</v>
      </c>
      <c r="F151" s="77">
        <v>1392.5</v>
      </c>
      <c r="G151" s="78">
        <f t="shared" si="58"/>
        <v>1671</v>
      </c>
      <c r="H151" s="78">
        <f t="shared" si="59"/>
        <v>1531.6700000000001</v>
      </c>
      <c r="I151" s="78">
        <v>1838</v>
      </c>
      <c r="J151" s="25">
        <f t="shared" si="60"/>
        <v>0.099940155595451774</v>
      </c>
      <c r="K151" s="79" t="s">
        <v>124</v>
      </c>
      <c r="L151" s="75" t="s">
        <v>22</v>
      </c>
      <c r="M151" s="76" t="s">
        <v>14</v>
      </c>
      <c r="N151" s="80">
        <v>1712</v>
      </c>
      <c r="O151" s="80">
        <f t="shared" si="61"/>
        <v>1712</v>
      </c>
      <c r="P151" s="81">
        <f t="shared" ref="P151:P158" si="77">O151-Z150</f>
        <v>-488</v>
      </c>
      <c r="Q151" s="82" t="s">
        <v>124</v>
      </c>
      <c r="R151" s="114" t="s">
        <v>22</v>
      </c>
      <c r="S151" s="114" t="s">
        <v>14</v>
      </c>
      <c r="T151" s="106">
        <v>1297.24</v>
      </c>
      <c r="U151" s="86" t="b">
        <f t="shared" si="63"/>
        <v>1</v>
      </c>
      <c r="V151" s="87">
        <f t="shared" si="64"/>
        <v>-95.259999999999991</v>
      </c>
      <c r="W151" s="108" t="s">
        <v>633</v>
      </c>
      <c r="X151" s="109" t="s">
        <v>22</v>
      </c>
      <c r="Y151" s="109" t="s">
        <v>14</v>
      </c>
      <c r="Z151" s="89">
        <v>1838</v>
      </c>
      <c r="AA151" s="90" t="b">
        <f t="shared" si="65"/>
        <v>0</v>
      </c>
      <c r="AB151" s="81">
        <f t="shared" si="66"/>
        <v>0</v>
      </c>
      <c r="AC151" s="91">
        <f t="shared" si="67"/>
        <v>-95.259999999999991</v>
      </c>
      <c r="AD151" s="2">
        <f t="shared" si="68"/>
        <v>0</v>
      </c>
      <c r="AE151" s="2">
        <f>I151-Материалы!E149</f>
        <v>-36142</v>
      </c>
      <c r="AF151" s="115" t="s">
        <v>124</v>
      </c>
      <c r="AG151" s="109" t="s">
        <v>22</v>
      </c>
      <c r="AH151" s="109" t="s">
        <v>14</v>
      </c>
      <c r="AI151" s="78">
        <v>2785</v>
      </c>
      <c r="AJ151" s="78">
        <f t="shared" si="69"/>
        <v>3342</v>
      </c>
      <c r="AK151" s="72" t="b">
        <f t="shared" si="70"/>
        <v>1</v>
      </c>
      <c r="AL151" s="93">
        <f t="shared" si="71"/>
        <v>1671</v>
      </c>
      <c r="AM151" s="93">
        <f t="shared" si="72"/>
        <v>3063.3333333333335</v>
      </c>
      <c r="AN151" s="93">
        <f t="shared" si="73"/>
        <v>3676</v>
      </c>
      <c r="AO151" s="25">
        <f t="shared" si="74"/>
        <v>0.099940155595451829</v>
      </c>
      <c r="AQ151" s="2">
        <f t="shared" si="75"/>
        <v>1838</v>
      </c>
      <c r="AR151" s="2">
        <f t="shared" si="76"/>
        <v>2785</v>
      </c>
      <c r="AS151" t="b">
        <f>AF151='[3]Материалы в ДС'!A145</f>
        <v>1</v>
      </c>
      <c r="AT151" s="95">
        <f>AI151-'[3]Материалы в ДС'!D145</f>
        <v>0</v>
      </c>
    </row>
    <row r="152" ht="15" customHeight="1">
      <c r="A152" s="108" t="s">
        <v>126</v>
      </c>
      <c r="B152" s="108"/>
      <c r="C152" s="108"/>
      <c r="D152" s="109" t="s">
        <v>22</v>
      </c>
      <c r="E152" s="109" t="s">
        <v>14</v>
      </c>
      <c r="F152" s="77">
        <v>2318.3299999999999</v>
      </c>
      <c r="G152" s="78">
        <f t="shared" si="58"/>
        <v>2782</v>
      </c>
      <c r="H152" s="78">
        <f t="shared" si="59"/>
        <v>2550.8299999999999</v>
      </c>
      <c r="I152" s="78">
        <v>3061</v>
      </c>
      <c r="J152" s="25">
        <f t="shared" si="60"/>
        <v>0.10028756290438534</v>
      </c>
      <c r="K152" s="79" t="s">
        <v>126</v>
      </c>
      <c r="L152" s="75" t="s">
        <v>22</v>
      </c>
      <c r="M152" s="76" t="s">
        <v>14</v>
      </c>
      <c r="N152" s="80">
        <v>2407</v>
      </c>
      <c r="O152" s="80">
        <f t="shared" si="61"/>
        <v>2407</v>
      </c>
      <c r="P152" s="81">
        <f t="shared" si="77"/>
        <v>569</v>
      </c>
      <c r="Q152" s="82" t="s">
        <v>126</v>
      </c>
      <c r="R152" s="114" t="s">
        <v>22</v>
      </c>
      <c r="S152" s="114" t="s">
        <v>14</v>
      </c>
      <c r="T152" s="106">
        <v>1823.1199999999999</v>
      </c>
      <c r="U152" s="86" t="b">
        <f t="shared" si="63"/>
        <v>1</v>
      </c>
      <c r="V152" s="87">
        <f t="shared" si="64"/>
        <v>-495.21000000000004</v>
      </c>
      <c r="W152" s="108" t="s">
        <v>634</v>
      </c>
      <c r="X152" s="109" t="s">
        <v>22</v>
      </c>
      <c r="Y152" s="109" t="s">
        <v>14</v>
      </c>
      <c r="Z152" s="89">
        <v>3061</v>
      </c>
      <c r="AA152" s="90" t="b">
        <f t="shared" si="65"/>
        <v>0</v>
      </c>
      <c r="AB152" s="81">
        <f t="shared" si="66"/>
        <v>0</v>
      </c>
      <c r="AC152" s="91">
        <f t="shared" si="67"/>
        <v>-495.21000000000004</v>
      </c>
      <c r="AD152" s="2">
        <f t="shared" si="68"/>
        <v>-0.0040000000003601599</v>
      </c>
      <c r="AE152" s="2">
        <f>I152-Материалы!E150</f>
        <v>-53949</v>
      </c>
      <c r="AF152" s="115" t="s">
        <v>126</v>
      </c>
      <c r="AG152" s="109" t="s">
        <v>22</v>
      </c>
      <c r="AH152" s="109" t="s">
        <v>14</v>
      </c>
      <c r="AI152" s="78">
        <v>4394.1700000000001</v>
      </c>
      <c r="AJ152" s="78">
        <f t="shared" si="69"/>
        <v>5273</v>
      </c>
      <c r="AK152" s="72" t="b">
        <f t="shared" si="70"/>
        <v>1</v>
      </c>
      <c r="AL152" s="93">
        <f t="shared" si="71"/>
        <v>2491</v>
      </c>
      <c r="AM152" s="93">
        <f t="shared" si="72"/>
        <v>4835</v>
      </c>
      <c r="AN152" s="93">
        <f t="shared" si="73"/>
        <v>5802</v>
      </c>
      <c r="AO152" s="25">
        <f t="shared" si="74"/>
        <v>0.10032239711739048</v>
      </c>
      <c r="AQ152" s="2">
        <f t="shared" si="75"/>
        <v>2741</v>
      </c>
      <c r="AR152" s="2">
        <f t="shared" si="76"/>
        <v>4394.1700000000001</v>
      </c>
      <c r="AS152" t="b">
        <f>AF152='[3]Материалы в ДС'!A146</f>
        <v>1</v>
      </c>
      <c r="AT152" s="95">
        <f>AI152-'[3]Материалы в ДС'!D146</f>
        <v>0</v>
      </c>
    </row>
    <row r="153" ht="15" customHeight="1">
      <c r="A153" s="108" t="s">
        <v>129</v>
      </c>
      <c r="B153" s="108"/>
      <c r="C153" s="108"/>
      <c r="D153" s="109" t="s">
        <v>22</v>
      </c>
      <c r="E153" s="109" t="s">
        <v>14</v>
      </c>
      <c r="F153" s="77">
        <v>5163.3299999999999</v>
      </c>
      <c r="G153" s="78">
        <f t="shared" si="58"/>
        <v>6196</v>
      </c>
      <c r="H153" s="78">
        <f t="shared" si="59"/>
        <v>5680</v>
      </c>
      <c r="I153" s="78">
        <v>6816</v>
      </c>
      <c r="J153" s="25">
        <f t="shared" si="60"/>
        <v>0.1000645577792123</v>
      </c>
      <c r="K153" s="79" t="s">
        <v>129</v>
      </c>
      <c r="L153" s="75" t="s">
        <v>22</v>
      </c>
      <c r="M153" s="76" t="s">
        <v>14</v>
      </c>
      <c r="N153" s="80">
        <v>4305</v>
      </c>
      <c r="O153" s="80">
        <f t="shared" si="61"/>
        <v>4305</v>
      </c>
      <c r="P153" s="81">
        <f t="shared" si="77"/>
        <v>1244</v>
      </c>
      <c r="Q153" s="82" t="s">
        <v>129</v>
      </c>
      <c r="R153" s="114" t="s">
        <v>22</v>
      </c>
      <c r="S153" s="114" t="s">
        <v>14</v>
      </c>
      <c r="T153" s="106">
        <v>3261.1999999999998</v>
      </c>
      <c r="U153" s="86" t="b">
        <f t="shared" si="63"/>
        <v>1</v>
      </c>
      <c r="V153" s="87">
        <f t="shared" si="64"/>
        <v>-1902.1300000000001</v>
      </c>
      <c r="W153" s="108" t="s">
        <v>635</v>
      </c>
      <c r="X153" s="109" t="s">
        <v>22</v>
      </c>
      <c r="Y153" s="109" t="s">
        <v>14</v>
      </c>
      <c r="Z153" s="89">
        <v>6816</v>
      </c>
      <c r="AA153" s="90" t="b">
        <f t="shared" si="65"/>
        <v>0</v>
      </c>
      <c r="AB153" s="81">
        <f t="shared" si="66"/>
        <v>0</v>
      </c>
      <c r="AC153" s="91">
        <f t="shared" si="67"/>
        <v>-1902.1300000000001</v>
      </c>
      <c r="AD153" s="2">
        <f t="shared" si="68"/>
        <v>-0.0039999999999054126</v>
      </c>
      <c r="AE153" s="2">
        <f>I153-Материалы!E151</f>
        <v>6816</v>
      </c>
      <c r="AF153" s="115" t="s">
        <v>129</v>
      </c>
      <c r="AG153" s="109" t="s">
        <v>22</v>
      </c>
      <c r="AH153" s="109" t="s">
        <v>14</v>
      </c>
      <c r="AI153" s="78">
        <v>9785.8299999999999</v>
      </c>
      <c r="AJ153" s="78">
        <f t="shared" si="69"/>
        <v>11743</v>
      </c>
      <c r="AK153" s="72" t="b">
        <f t="shared" si="70"/>
        <v>1</v>
      </c>
      <c r="AL153" s="93">
        <f t="shared" si="71"/>
        <v>5547</v>
      </c>
      <c r="AM153" s="93">
        <f t="shared" si="72"/>
        <v>10765</v>
      </c>
      <c r="AN153" s="93">
        <f t="shared" si="73"/>
        <v>12918</v>
      </c>
      <c r="AO153" s="25">
        <f t="shared" si="74"/>
        <v>0.10005960998041387</v>
      </c>
      <c r="AQ153" s="2">
        <f t="shared" si="75"/>
        <v>6102</v>
      </c>
      <c r="AR153" s="2">
        <f t="shared" si="76"/>
        <v>9785.8299999999999</v>
      </c>
      <c r="AS153" t="b">
        <f>AF153='[3]Материалы в ДС'!A147</f>
        <v>1</v>
      </c>
      <c r="AT153" s="95">
        <f>AI153-'[3]Материалы в ДС'!D147</f>
        <v>0</v>
      </c>
    </row>
    <row r="154" ht="15" customHeight="1">
      <c r="A154" s="108" t="s">
        <v>636</v>
      </c>
      <c r="B154" s="108"/>
      <c r="C154" s="108"/>
      <c r="D154" s="109" t="s">
        <v>544</v>
      </c>
      <c r="E154" s="109" t="s">
        <v>14</v>
      </c>
      <c r="F154" s="77">
        <v>6239.1400000000003</v>
      </c>
      <c r="G154" s="78">
        <f t="shared" si="58"/>
        <v>7486.9700000000003</v>
      </c>
      <c r="H154" s="78">
        <f t="shared" si="59"/>
        <v>6863.3299999999999</v>
      </c>
      <c r="I154" s="78">
        <v>8236</v>
      </c>
      <c r="J154" s="25">
        <f t="shared" si="60"/>
        <v>0.10004447727184695</v>
      </c>
      <c r="K154" s="79" t="s">
        <v>636</v>
      </c>
      <c r="L154" s="75" t="s">
        <v>544</v>
      </c>
      <c r="M154" s="76" t="s">
        <v>14</v>
      </c>
      <c r="N154" s="80">
        <v>8236</v>
      </c>
      <c r="O154" s="80">
        <f t="shared" si="61"/>
        <v>8236</v>
      </c>
      <c r="P154" s="81">
        <f t="shared" si="77"/>
        <v>1420</v>
      </c>
      <c r="Q154" s="82" t="s">
        <v>636</v>
      </c>
      <c r="R154" s="114" t="s">
        <v>544</v>
      </c>
      <c r="S154" s="114" t="s">
        <v>14</v>
      </c>
      <c r="T154" s="106">
        <v>6239.1400000000003</v>
      </c>
      <c r="U154" s="86" t="b">
        <f t="shared" si="63"/>
        <v>1</v>
      </c>
      <c r="V154" s="87">
        <f t="shared" si="64"/>
        <v>0</v>
      </c>
      <c r="W154" s="108" t="s">
        <v>636</v>
      </c>
      <c r="X154" s="109" t="s">
        <v>544</v>
      </c>
      <c r="Y154" s="109" t="s">
        <v>14</v>
      </c>
      <c r="Z154" s="89">
        <v>8236</v>
      </c>
      <c r="AA154" s="90" t="b">
        <f t="shared" si="65"/>
        <v>1</v>
      </c>
      <c r="AB154" s="81">
        <f t="shared" si="66"/>
        <v>0</v>
      </c>
      <c r="AC154" s="91">
        <f t="shared" si="67"/>
        <v>0</v>
      </c>
      <c r="AD154" s="2">
        <f t="shared" si="68"/>
        <v>-0.0020000000004074536</v>
      </c>
      <c r="AE154" s="2">
        <f>I154-Материалы!E152</f>
        <v>7386</v>
      </c>
      <c r="AF154" s="115" t="s">
        <v>636</v>
      </c>
      <c r="AG154" s="109" t="s">
        <v>544</v>
      </c>
      <c r="AH154" s="109" t="s">
        <v>14</v>
      </c>
      <c r="AI154" s="78">
        <v>9431.6700000000001</v>
      </c>
      <c r="AJ154" s="78">
        <f t="shared" si="69"/>
        <v>11318</v>
      </c>
      <c r="AK154" s="72" t="b">
        <f t="shared" si="70"/>
        <v>1</v>
      </c>
      <c r="AL154" s="93">
        <f t="shared" si="71"/>
        <v>3831.0299999999997</v>
      </c>
      <c r="AM154" s="93">
        <f t="shared" si="72"/>
        <v>10375</v>
      </c>
      <c r="AN154" s="93">
        <f t="shared" si="73"/>
        <v>12450</v>
      </c>
      <c r="AO154" s="25">
        <f t="shared" si="74"/>
        <v>0.10001767096660187</v>
      </c>
      <c r="AQ154" s="2">
        <f t="shared" si="75"/>
        <v>4214</v>
      </c>
      <c r="AR154" s="2">
        <f t="shared" si="76"/>
        <v>9431.6700000000001</v>
      </c>
      <c r="AS154" t="b">
        <f>AF154='[3]Материалы в ДС'!A148</f>
        <v>1</v>
      </c>
      <c r="AT154" s="95">
        <f>AI154-'[3]Материалы в ДС'!D148</f>
        <v>0</v>
      </c>
    </row>
    <row r="155" ht="15" customHeight="1">
      <c r="A155" s="108" t="s">
        <v>637</v>
      </c>
      <c r="B155" s="108"/>
      <c r="C155" s="108"/>
      <c r="D155" s="109" t="s">
        <v>544</v>
      </c>
      <c r="E155" s="109" t="s">
        <v>14</v>
      </c>
      <c r="F155" s="77">
        <v>9170.8299999999999</v>
      </c>
      <c r="G155" s="78">
        <f t="shared" si="58"/>
        <v>11005</v>
      </c>
      <c r="H155" s="78">
        <f t="shared" si="59"/>
        <v>10087.5</v>
      </c>
      <c r="I155" s="78">
        <v>12105</v>
      </c>
      <c r="J155" s="25">
        <f t="shared" si="60"/>
        <v>0.099954566106315257</v>
      </c>
      <c r="K155" s="79" t="s">
        <v>637</v>
      </c>
      <c r="L155" s="75" t="s">
        <v>544</v>
      </c>
      <c r="M155" s="76" t="s">
        <v>14</v>
      </c>
      <c r="N155" s="80">
        <v>12105</v>
      </c>
      <c r="O155" s="80">
        <f t="shared" si="61"/>
        <v>12105</v>
      </c>
      <c r="P155" s="81">
        <f t="shared" si="77"/>
        <v>3869</v>
      </c>
      <c r="Q155" s="82" t="s">
        <v>637</v>
      </c>
      <c r="R155" s="114" t="s">
        <v>544</v>
      </c>
      <c r="S155" s="114" t="s">
        <v>14</v>
      </c>
      <c r="T155" s="106">
        <v>9170.8299999999999</v>
      </c>
      <c r="U155" s="86" t="b">
        <f t="shared" si="63"/>
        <v>1</v>
      </c>
      <c r="V155" s="87">
        <f t="shared" si="64"/>
        <v>0</v>
      </c>
      <c r="W155" s="108" t="s">
        <v>637</v>
      </c>
      <c r="X155" s="109" t="s">
        <v>544</v>
      </c>
      <c r="Y155" s="109" t="s">
        <v>14</v>
      </c>
      <c r="Z155" s="89">
        <v>12105</v>
      </c>
      <c r="AA155" s="90" t="b">
        <f t="shared" si="65"/>
        <v>1</v>
      </c>
      <c r="AB155" s="81">
        <f t="shared" si="66"/>
        <v>0</v>
      </c>
      <c r="AC155" s="91">
        <f t="shared" si="67"/>
        <v>0</v>
      </c>
      <c r="AD155" s="2">
        <f t="shared" si="68"/>
        <v>-0.0040000000008149073</v>
      </c>
      <c r="AE155" s="2">
        <f>I155-Материалы!E153</f>
        <v>11135</v>
      </c>
      <c r="AF155" s="115" t="s">
        <v>637</v>
      </c>
      <c r="AG155" s="109" t="s">
        <v>544</v>
      </c>
      <c r="AH155" s="109" t="s">
        <v>14</v>
      </c>
      <c r="AI155" s="78">
        <v>13863.33</v>
      </c>
      <c r="AJ155" s="78">
        <f t="shared" si="69"/>
        <v>16636</v>
      </c>
      <c r="AK155" s="72" t="b">
        <f t="shared" si="70"/>
        <v>1</v>
      </c>
      <c r="AL155" s="93">
        <f t="shared" si="71"/>
        <v>5631</v>
      </c>
      <c r="AM155" s="93">
        <f t="shared" si="72"/>
        <v>15249.166666666668</v>
      </c>
      <c r="AN155" s="93">
        <f t="shared" si="73"/>
        <v>18299</v>
      </c>
      <c r="AO155" s="25">
        <f t="shared" si="74"/>
        <v>0.099963933637893729</v>
      </c>
      <c r="AQ155" s="2">
        <f t="shared" si="75"/>
        <v>6194</v>
      </c>
      <c r="AR155" s="2">
        <f t="shared" si="76"/>
        <v>13863.33</v>
      </c>
      <c r="AS155" t="b">
        <f>AF155='[3]Материалы в ДС'!A149</f>
        <v>1</v>
      </c>
      <c r="AT155" s="95">
        <f>AI155-'[3]Материалы в ДС'!D149</f>
        <v>0</v>
      </c>
    </row>
    <row r="156" ht="15" customHeight="1">
      <c r="A156" s="108" t="s">
        <v>638</v>
      </c>
      <c r="B156" s="108"/>
      <c r="C156" s="108"/>
      <c r="D156" s="109" t="s">
        <v>544</v>
      </c>
      <c r="E156" s="109" t="s">
        <v>14</v>
      </c>
      <c r="F156" s="77">
        <v>2051.4000000000001</v>
      </c>
      <c r="G156" s="78">
        <f t="shared" si="58"/>
        <v>2461.6799999999998</v>
      </c>
      <c r="H156" s="78">
        <f t="shared" si="59"/>
        <v>2255.8299999999999</v>
      </c>
      <c r="I156" s="78">
        <v>2707</v>
      </c>
      <c r="J156" s="25">
        <f t="shared" si="60"/>
        <v>0.099655519807611226</v>
      </c>
      <c r="K156" s="79" t="s">
        <v>638</v>
      </c>
      <c r="L156" s="75" t="s">
        <v>544</v>
      </c>
      <c r="M156" s="76" t="s">
        <v>14</v>
      </c>
      <c r="N156" s="80">
        <v>2707</v>
      </c>
      <c r="O156" s="80">
        <f t="shared" si="61"/>
        <v>2707</v>
      </c>
      <c r="P156" s="81">
        <f t="shared" si="77"/>
        <v>-9398</v>
      </c>
      <c r="Q156" s="82" t="s">
        <v>638</v>
      </c>
      <c r="R156" s="114" t="s">
        <v>544</v>
      </c>
      <c r="S156" s="114" t="s">
        <v>14</v>
      </c>
      <c r="T156" s="106">
        <v>2051.4000000000001</v>
      </c>
      <c r="U156" s="86" t="b">
        <f t="shared" si="63"/>
        <v>1</v>
      </c>
      <c r="V156" s="87">
        <f t="shared" si="64"/>
        <v>0</v>
      </c>
      <c r="W156" s="108" t="s">
        <v>638</v>
      </c>
      <c r="X156" s="109" t="s">
        <v>544</v>
      </c>
      <c r="Y156" s="109" t="s">
        <v>14</v>
      </c>
      <c r="Z156" s="89">
        <v>2707</v>
      </c>
      <c r="AA156" s="90" t="b">
        <f t="shared" si="65"/>
        <v>1</v>
      </c>
      <c r="AB156" s="81">
        <f t="shared" si="66"/>
        <v>0</v>
      </c>
      <c r="AC156" s="91">
        <f t="shared" si="67"/>
        <v>0</v>
      </c>
      <c r="AD156" s="2">
        <f t="shared" si="68"/>
        <v>0</v>
      </c>
      <c r="AE156" s="2">
        <f>I156-Материалы!E154</f>
        <v>1577</v>
      </c>
      <c r="AF156" s="115" t="s">
        <v>638</v>
      </c>
      <c r="AG156" s="109" t="s">
        <v>544</v>
      </c>
      <c r="AH156" s="109" t="s">
        <v>14</v>
      </c>
      <c r="AI156" s="78">
        <v>3100.8299999999999</v>
      </c>
      <c r="AJ156" s="78">
        <f t="shared" si="69"/>
        <v>3721</v>
      </c>
      <c r="AK156" s="72" t="b">
        <f t="shared" si="70"/>
        <v>1</v>
      </c>
      <c r="AL156" s="93">
        <f t="shared" si="71"/>
        <v>1259.3200000000002</v>
      </c>
      <c r="AM156" s="93">
        <f t="shared" si="72"/>
        <v>3410</v>
      </c>
      <c r="AN156" s="93">
        <f t="shared" si="73"/>
        <v>4092</v>
      </c>
      <c r="AO156" s="25">
        <f t="shared" si="74"/>
        <v>0.099704380542864818</v>
      </c>
      <c r="AQ156" s="2">
        <f t="shared" si="75"/>
        <v>1385</v>
      </c>
      <c r="AR156" s="2">
        <f t="shared" si="76"/>
        <v>3100.8299999999999</v>
      </c>
      <c r="AS156" t="b">
        <f>AF156='[3]Материалы в ДС'!A150</f>
        <v>1</v>
      </c>
      <c r="AT156" s="95">
        <f>AI156-'[3]Материалы в ДС'!D150</f>
        <v>0</v>
      </c>
    </row>
    <row r="157" ht="15" customHeight="1">
      <c r="A157" s="108" t="s">
        <v>639</v>
      </c>
      <c r="B157" s="108"/>
      <c r="C157" s="108"/>
      <c r="D157" s="109" t="s">
        <v>544</v>
      </c>
      <c r="E157" s="109" t="s">
        <v>14</v>
      </c>
      <c r="F157" s="77">
        <v>3021.75</v>
      </c>
      <c r="G157" s="78">
        <f t="shared" si="58"/>
        <v>3626.0999999999999</v>
      </c>
      <c r="H157" s="78">
        <f t="shared" si="59"/>
        <v>3323.3299999999999</v>
      </c>
      <c r="I157" s="78">
        <v>3988</v>
      </c>
      <c r="J157" s="25">
        <f t="shared" si="60"/>
        <v>0.099804197347012069</v>
      </c>
      <c r="K157" s="79" t="s">
        <v>639</v>
      </c>
      <c r="L157" s="75" t="s">
        <v>544</v>
      </c>
      <c r="M157" s="76" t="s">
        <v>14</v>
      </c>
      <c r="N157" s="80">
        <v>3988</v>
      </c>
      <c r="O157" s="80">
        <f t="shared" si="61"/>
        <v>3988</v>
      </c>
      <c r="P157" s="81">
        <f t="shared" si="77"/>
        <v>1281</v>
      </c>
      <c r="Q157" s="82" t="s">
        <v>639</v>
      </c>
      <c r="R157" s="114" t="s">
        <v>544</v>
      </c>
      <c r="S157" s="114" t="s">
        <v>14</v>
      </c>
      <c r="T157" s="106">
        <v>3021.75</v>
      </c>
      <c r="U157" s="86" t="b">
        <f t="shared" si="63"/>
        <v>1</v>
      </c>
      <c r="V157" s="87">
        <f t="shared" si="64"/>
        <v>0</v>
      </c>
      <c r="W157" s="108" t="s">
        <v>639</v>
      </c>
      <c r="X157" s="109" t="s">
        <v>544</v>
      </c>
      <c r="Y157" s="109" t="s">
        <v>14</v>
      </c>
      <c r="Z157" s="89">
        <v>3988</v>
      </c>
      <c r="AA157" s="90" t="b">
        <f t="shared" si="65"/>
        <v>1</v>
      </c>
      <c r="AB157" s="81">
        <f t="shared" si="66"/>
        <v>0</v>
      </c>
      <c r="AC157" s="91">
        <f t="shared" si="67"/>
        <v>0</v>
      </c>
      <c r="AD157" s="2">
        <f t="shared" si="68"/>
        <v>0</v>
      </c>
      <c r="AE157" s="2">
        <f>I157-Материалы!E155</f>
        <v>1528</v>
      </c>
      <c r="AF157" s="115" t="s">
        <v>639</v>
      </c>
      <c r="AG157" s="109" t="s">
        <v>544</v>
      </c>
      <c r="AH157" s="109" t="s">
        <v>14</v>
      </c>
      <c r="AI157" s="78">
        <v>4568.3299999999999</v>
      </c>
      <c r="AJ157" s="78">
        <f t="shared" si="69"/>
        <v>5482</v>
      </c>
      <c r="AK157" s="72" t="b">
        <f t="shared" si="70"/>
        <v>1</v>
      </c>
      <c r="AL157" s="93">
        <f t="shared" si="71"/>
        <v>1855.9000000000001</v>
      </c>
      <c r="AM157" s="93">
        <f t="shared" si="72"/>
        <v>5024.166666666667</v>
      </c>
      <c r="AN157" s="93">
        <f t="shared" si="73"/>
        <v>6029</v>
      </c>
      <c r="AO157" s="25">
        <f t="shared" si="74"/>
        <v>0.099781101787668733</v>
      </c>
      <c r="AQ157" s="2">
        <f t="shared" si="75"/>
        <v>2041</v>
      </c>
      <c r="AR157" s="2">
        <f t="shared" si="76"/>
        <v>4568.3299999999999</v>
      </c>
      <c r="AS157" t="b">
        <f>AF157='[3]Материалы в ДС'!A151</f>
        <v>1</v>
      </c>
      <c r="AT157" s="95">
        <f>AI157-'[3]Материалы в ДС'!D151</f>
        <v>0</v>
      </c>
    </row>
    <row r="158" ht="15" customHeight="1">
      <c r="A158" s="108" t="s">
        <v>640</v>
      </c>
      <c r="B158" s="108"/>
      <c r="C158" s="108"/>
      <c r="D158" s="109" t="s">
        <v>544</v>
      </c>
      <c r="E158" s="109" t="s">
        <v>14</v>
      </c>
      <c r="F158" s="77">
        <v>4894.3000000000002</v>
      </c>
      <c r="G158" s="78">
        <f t="shared" si="58"/>
        <v>5873.1599999999999</v>
      </c>
      <c r="H158" s="78">
        <f t="shared" si="59"/>
        <v>5530.8299999999999</v>
      </c>
      <c r="I158" s="78">
        <v>6637</v>
      </c>
      <c r="J158" s="25">
        <f t="shared" si="60"/>
        <v>0.1300560515974365</v>
      </c>
      <c r="K158" s="110" t="s">
        <v>640</v>
      </c>
      <c r="L158" s="111" t="s">
        <v>544</v>
      </c>
      <c r="M158" s="112" t="s">
        <v>14</v>
      </c>
      <c r="N158" s="113"/>
      <c r="O158" s="113">
        <v>6637</v>
      </c>
      <c r="P158" s="81">
        <f t="shared" si="77"/>
        <v>2649</v>
      </c>
      <c r="Q158" s="82" t="s">
        <v>640</v>
      </c>
      <c r="R158" s="114" t="s">
        <v>544</v>
      </c>
      <c r="S158" s="114" t="s">
        <v>14</v>
      </c>
      <c r="T158" s="106">
        <v>4894.3000000000002</v>
      </c>
      <c r="U158" s="86" t="b">
        <f t="shared" si="63"/>
        <v>1</v>
      </c>
      <c r="V158" s="87">
        <f t="shared" si="64"/>
        <v>0</v>
      </c>
      <c r="W158" s="108" t="s">
        <v>640</v>
      </c>
      <c r="X158" s="109" t="s">
        <v>544</v>
      </c>
      <c r="Y158" s="109" t="s">
        <v>14</v>
      </c>
      <c r="Z158" s="89">
        <v>6637</v>
      </c>
      <c r="AA158" s="90" t="b">
        <f t="shared" si="65"/>
        <v>1</v>
      </c>
      <c r="AB158" s="81">
        <f t="shared" si="66"/>
        <v>0</v>
      </c>
      <c r="AC158" s="91">
        <f t="shared" si="67"/>
        <v>0</v>
      </c>
      <c r="AD158" s="2">
        <f t="shared" si="68"/>
        <v>0</v>
      </c>
      <c r="AE158" s="2" t="e">
        <f>I158-$'материалы'.#ref</f>
        <v>#NAME?</v>
      </c>
      <c r="AF158" s="151" t="s">
        <v>640</v>
      </c>
      <c r="AG158" s="152" t="s">
        <v>308</v>
      </c>
      <c r="AH158" s="152" t="s">
        <v>14</v>
      </c>
      <c r="AI158" s="120">
        <v>0</v>
      </c>
      <c r="AJ158" s="120">
        <f t="shared" si="69"/>
        <v>0</v>
      </c>
      <c r="AK158" s="26" t="b">
        <f t="shared" si="70"/>
        <v>1</v>
      </c>
      <c r="AL158" s="135">
        <f t="shared" si="71"/>
        <v>-5873.1599999999999</v>
      </c>
      <c r="AM158" s="135">
        <f t="shared" si="72"/>
        <v>0</v>
      </c>
      <c r="AN158" s="135">
        <f t="shared" si="73"/>
        <v>0</v>
      </c>
      <c r="AO158" s="16" t="e">
        <f t="shared" si="74"/>
        <v>#DIV/0!</v>
      </c>
      <c r="AQ158" s="134">
        <f t="shared" si="75"/>
        <v>-6637</v>
      </c>
      <c r="AR158" s="134">
        <f t="shared" si="76"/>
        <v>0</v>
      </c>
      <c r="AS158" s="26" t="b">
        <f>AF158='[3]Материалы в ДС'!A152</f>
        <v>0</v>
      </c>
      <c r="AT158" s="136">
        <f>AI158-'[3]Материалы в ДС'!D152</f>
        <v>-22252.5</v>
      </c>
    </row>
    <row r="159" ht="15" customHeight="1">
      <c r="A159" s="108" t="s">
        <v>641</v>
      </c>
      <c r="B159" s="108"/>
      <c r="C159" s="108"/>
      <c r="D159" s="109" t="s">
        <v>544</v>
      </c>
      <c r="E159" s="109" t="s">
        <v>14</v>
      </c>
      <c r="F159" s="77">
        <v>15806.67</v>
      </c>
      <c r="G159" s="78">
        <f t="shared" si="58"/>
        <v>18968</v>
      </c>
      <c r="H159" s="78">
        <f t="shared" si="59"/>
        <v>17861.670000000002</v>
      </c>
      <c r="I159" s="78">
        <v>21434</v>
      </c>
      <c r="J159" s="25">
        <f t="shared" si="60"/>
        <v>0.13000843525938421</v>
      </c>
      <c r="K159" s="110" t="s">
        <v>641</v>
      </c>
      <c r="L159" s="111" t="s">
        <v>544</v>
      </c>
      <c r="M159" s="112" t="s">
        <v>14</v>
      </c>
      <c r="N159" s="113"/>
      <c r="O159" s="113">
        <v>21434</v>
      </c>
      <c r="P159" s="81">
        <f t="shared" ref="P159:P222" si="78">O159-I159</f>
        <v>0</v>
      </c>
      <c r="Q159" s="82" t="s">
        <v>641</v>
      </c>
      <c r="R159" s="114" t="s">
        <v>544</v>
      </c>
      <c r="S159" s="114" t="s">
        <v>14</v>
      </c>
      <c r="T159" s="106">
        <v>15806.67</v>
      </c>
      <c r="U159" s="86" t="b">
        <f t="shared" si="63"/>
        <v>1</v>
      </c>
      <c r="V159" s="87">
        <f t="shared" si="64"/>
        <v>0</v>
      </c>
      <c r="W159" s="108" t="s">
        <v>641</v>
      </c>
      <c r="X159" s="109" t="s">
        <v>544</v>
      </c>
      <c r="Y159" s="109" t="s">
        <v>14</v>
      </c>
      <c r="Z159" s="89">
        <v>21434</v>
      </c>
      <c r="AA159" s="90" t="b">
        <f t="shared" si="65"/>
        <v>1</v>
      </c>
      <c r="AB159" s="81">
        <f t="shared" si="66"/>
        <v>0</v>
      </c>
      <c r="AC159" s="91">
        <f t="shared" si="67"/>
        <v>0</v>
      </c>
      <c r="AD159" s="2">
        <f t="shared" si="68"/>
        <v>0.0040000000008149073</v>
      </c>
      <c r="AE159" s="2">
        <f>I159-Материалы!E156</f>
        <v>16814</v>
      </c>
      <c r="AF159" s="115" t="s">
        <v>641</v>
      </c>
      <c r="AG159" s="109" t="s">
        <v>544</v>
      </c>
      <c r="AH159" s="109" t="s">
        <v>14</v>
      </c>
      <c r="AI159" s="78">
        <v>22252.5</v>
      </c>
      <c r="AJ159" s="78">
        <f t="shared" si="69"/>
        <v>26703</v>
      </c>
      <c r="AK159" s="72" t="b">
        <f t="shared" si="70"/>
        <v>1</v>
      </c>
      <c r="AL159" s="93">
        <f t="shared" si="71"/>
        <v>7735</v>
      </c>
      <c r="AM159" s="93">
        <f t="shared" si="72"/>
        <v>25145.833333333336</v>
      </c>
      <c r="AN159" s="93">
        <f t="shared" si="73"/>
        <v>30175</v>
      </c>
      <c r="AO159" s="25">
        <f t="shared" si="74"/>
        <v>0.13002284387522001</v>
      </c>
      <c r="AQ159" s="2">
        <f t="shared" si="75"/>
        <v>8741</v>
      </c>
      <c r="AR159" s="2">
        <f t="shared" si="76"/>
        <v>22252.5</v>
      </c>
      <c r="AS159" t="b">
        <f>AF159='[3]Материалы в ДС'!A152</f>
        <v>1</v>
      </c>
      <c r="AT159" s="95">
        <f>AI159-'[3]Материалы в ДС'!D152</f>
        <v>0</v>
      </c>
    </row>
    <row r="160" ht="15" customHeight="1">
      <c r="A160" s="108" t="s">
        <v>642</v>
      </c>
      <c r="B160" s="108"/>
      <c r="C160" s="108"/>
      <c r="D160" s="109" t="s">
        <v>544</v>
      </c>
      <c r="E160" s="109" t="s">
        <v>14</v>
      </c>
      <c r="F160" s="77">
        <v>389.85000000000002</v>
      </c>
      <c r="G160" s="78">
        <f t="shared" si="58"/>
        <v>467.81999999999999</v>
      </c>
      <c r="H160" s="78">
        <f t="shared" si="59"/>
        <v>428.32999999999998</v>
      </c>
      <c r="I160" s="78">
        <v>514</v>
      </c>
      <c r="J160" s="25">
        <f t="shared" si="60"/>
        <v>0.09871318028301479</v>
      </c>
      <c r="K160" s="79" t="s">
        <v>642</v>
      </c>
      <c r="L160" s="75" t="s">
        <v>544</v>
      </c>
      <c r="M160" s="76" t="s">
        <v>14</v>
      </c>
      <c r="N160" s="80">
        <v>514</v>
      </c>
      <c r="O160" s="80">
        <f t="shared" si="61"/>
        <v>514</v>
      </c>
      <c r="P160" s="81">
        <f t="shared" si="78"/>
        <v>0</v>
      </c>
      <c r="Q160" s="82" t="s">
        <v>642</v>
      </c>
      <c r="R160" s="114" t="s">
        <v>544</v>
      </c>
      <c r="S160" s="114" t="s">
        <v>14</v>
      </c>
      <c r="T160" s="85">
        <v>389.85000000000002</v>
      </c>
      <c r="U160" s="86" t="b">
        <f t="shared" si="63"/>
        <v>1</v>
      </c>
      <c r="V160" s="87">
        <f t="shared" si="64"/>
        <v>0</v>
      </c>
      <c r="W160" s="108" t="s">
        <v>642</v>
      </c>
      <c r="X160" s="109" t="s">
        <v>544</v>
      </c>
      <c r="Y160" s="109" t="s">
        <v>14</v>
      </c>
      <c r="Z160" s="89">
        <v>514</v>
      </c>
      <c r="AA160" s="90" t="b">
        <f t="shared" si="65"/>
        <v>1</v>
      </c>
      <c r="AB160" s="81">
        <f t="shared" si="66"/>
        <v>0</v>
      </c>
      <c r="AC160" s="91">
        <f t="shared" si="67"/>
        <v>0</v>
      </c>
      <c r="AD160" s="2">
        <f t="shared" si="68"/>
        <v>0</v>
      </c>
      <c r="AE160" s="2">
        <f>I160-Материалы!E157</f>
        <v>-10076</v>
      </c>
      <c r="AF160" s="115" t="s">
        <v>642</v>
      </c>
      <c r="AG160" s="109" t="s">
        <v>544</v>
      </c>
      <c r="AH160" s="109" t="s">
        <v>14</v>
      </c>
      <c r="AI160" s="78">
        <v>644.16999999999996</v>
      </c>
      <c r="AJ160" s="78">
        <f t="shared" si="69"/>
        <v>773</v>
      </c>
      <c r="AK160" s="72" t="b">
        <f t="shared" si="70"/>
        <v>1</v>
      </c>
      <c r="AL160" s="93">
        <f t="shared" si="71"/>
        <v>305.18000000000001</v>
      </c>
      <c r="AM160" s="93">
        <f t="shared" si="72"/>
        <v>707.5</v>
      </c>
      <c r="AN160" s="93">
        <f t="shared" si="73"/>
        <v>849</v>
      </c>
      <c r="AO160" s="25">
        <f t="shared" si="74"/>
        <v>0.098318240620957315</v>
      </c>
      <c r="AQ160" s="2">
        <f t="shared" si="75"/>
        <v>335</v>
      </c>
      <c r="AR160" s="2">
        <f t="shared" si="76"/>
        <v>644.16999999999996</v>
      </c>
      <c r="AS160" t="b">
        <f>AF160='[3]Материалы в ДС'!A153</f>
        <v>1</v>
      </c>
      <c r="AT160" s="95">
        <f>AI160-'[3]Материалы в ДС'!D153</f>
        <v>0</v>
      </c>
    </row>
    <row r="161" ht="15" customHeight="1">
      <c r="A161" s="108" t="s">
        <v>132</v>
      </c>
      <c r="B161" s="108"/>
      <c r="C161" s="108"/>
      <c r="D161" s="109" t="s">
        <v>13</v>
      </c>
      <c r="E161" s="109" t="s">
        <v>14</v>
      </c>
      <c r="F161" s="77">
        <v>1634.1700000000001</v>
      </c>
      <c r="G161" s="78">
        <f t="shared" si="58"/>
        <v>1961</v>
      </c>
      <c r="H161" s="78">
        <f t="shared" si="59"/>
        <v>1980</v>
      </c>
      <c r="I161" s="78">
        <v>2376</v>
      </c>
      <c r="J161" s="25">
        <f t="shared" si="60"/>
        <v>0.21162672106068325</v>
      </c>
      <c r="K161" s="79" t="s">
        <v>132</v>
      </c>
      <c r="L161" s="75" t="s">
        <v>13</v>
      </c>
      <c r="M161" s="76" t="s">
        <v>14</v>
      </c>
      <c r="N161" s="80">
        <v>2150</v>
      </c>
      <c r="O161" s="80">
        <f t="shared" si="61"/>
        <v>2150</v>
      </c>
      <c r="P161" s="81">
        <f t="shared" si="78"/>
        <v>-226</v>
      </c>
      <c r="Q161" s="82" t="s">
        <v>132</v>
      </c>
      <c r="R161" s="114" t="s">
        <v>13</v>
      </c>
      <c r="S161" s="114" t="s">
        <v>14</v>
      </c>
      <c r="T161" s="106">
        <v>1478.6199999999999</v>
      </c>
      <c r="U161" s="86" t="b">
        <f t="shared" si="63"/>
        <v>1</v>
      </c>
      <c r="V161" s="87">
        <f t="shared" si="64"/>
        <v>-155.55000000000018</v>
      </c>
      <c r="W161" s="108" t="s">
        <v>132</v>
      </c>
      <c r="X161" s="109" t="s">
        <v>13</v>
      </c>
      <c r="Y161" s="109" t="s">
        <v>14</v>
      </c>
      <c r="Z161" s="89">
        <v>2376</v>
      </c>
      <c r="AA161" s="90" t="b">
        <f t="shared" si="65"/>
        <v>1</v>
      </c>
      <c r="AB161" s="81">
        <f t="shared" si="66"/>
        <v>0</v>
      </c>
      <c r="AC161" s="91">
        <f t="shared" si="67"/>
        <v>-155.55000000000018</v>
      </c>
      <c r="AD161" s="2">
        <f t="shared" si="68"/>
        <v>0.0039999999999054126</v>
      </c>
      <c r="AE161" s="2">
        <f>I161-Материалы!E158</f>
        <v>1746</v>
      </c>
      <c r="AF161" s="115" t="s">
        <v>132</v>
      </c>
      <c r="AG161" s="109" t="s">
        <v>13</v>
      </c>
      <c r="AH161" s="109" t="s">
        <v>14</v>
      </c>
      <c r="AI161" s="78">
        <v>2074.1700000000001</v>
      </c>
      <c r="AJ161" s="78">
        <f t="shared" si="69"/>
        <v>2489</v>
      </c>
      <c r="AK161" s="72" t="b">
        <f t="shared" si="70"/>
        <v>1</v>
      </c>
      <c r="AL161" s="93">
        <f t="shared" si="71"/>
        <v>528</v>
      </c>
      <c r="AM161" s="93">
        <f t="shared" si="72"/>
        <v>2513.3333333333335</v>
      </c>
      <c r="AN161" s="93">
        <f t="shared" si="73"/>
        <v>3016</v>
      </c>
      <c r="AO161" s="25">
        <f t="shared" si="74"/>
        <v>0.21173161912414623</v>
      </c>
      <c r="AQ161" s="2">
        <f t="shared" si="75"/>
        <v>640</v>
      </c>
      <c r="AR161" s="2">
        <f t="shared" si="76"/>
        <v>2074.1700000000001</v>
      </c>
      <c r="AS161" t="b">
        <f>AF161='[3]Материалы в ДС'!A154</f>
        <v>1</v>
      </c>
      <c r="AT161" s="95">
        <f>AI161-'[3]Материалы в ДС'!D154</f>
        <v>0</v>
      </c>
    </row>
    <row r="162" ht="15" customHeight="1">
      <c r="A162" s="108" t="s">
        <v>133</v>
      </c>
      <c r="B162" s="108"/>
      <c r="C162" s="108"/>
      <c r="D162" s="109" t="s">
        <v>13</v>
      </c>
      <c r="E162" s="109" t="s">
        <v>14</v>
      </c>
      <c r="F162" s="77">
        <v>5993.3299999999999</v>
      </c>
      <c r="G162" s="78">
        <f t="shared" si="58"/>
        <v>7192</v>
      </c>
      <c r="H162" s="78">
        <f t="shared" si="59"/>
        <v>7261.6700000000001</v>
      </c>
      <c r="I162" s="78">
        <v>8714</v>
      </c>
      <c r="J162" s="25">
        <f t="shared" si="60"/>
        <v>0.21162402669632918</v>
      </c>
      <c r="K162" s="79" t="s">
        <v>133</v>
      </c>
      <c r="L162" s="75" t="s">
        <v>13</v>
      </c>
      <c r="M162" s="76" t="s">
        <v>14</v>
      </c>
      <c r="N162" s="80">
        <v>7885</v>
      </c>
      <c r="O162" s="80">
        <f t="shared" si="61"/>
        <v>7885</v>
      </c>
      <c r="P162" s="81">
        <f t="shared" si="78"/>
        <v>-829</v>
      </c>
      <c r="Q162" s="82" t="s">
        <v>133</v>
      </c>
      <c r="R162" s="114" t="s">
        <v>13</v>
      </c>
      <c r="S162" s="114" t="s">
        <v>14</v>
      </c>
      <c r="T162" s="106">
        <v>5422.96</v>
      </c>
      <c r="U162" s="86" t="b">
        <f t="shared" si="63"/>
        <v>1</v>
      </c>
      <c r="V162" s="87">
        <f t="shared" si="64"/>
        <v>-570.36999999999989</v>
      </c>
      <c r="W162" s="108" t="s">
        <v>133</v>
      </c>
      <c r="X162" s="109" t="s">
        <v>13</v>
      </c>
      <c r="Y162" s="109" t="s">
        <v>14</v>
      </c>
      <c r="Z162" s="89">
        <v>8714</v>
      </c>
      <c r="AA162" s="90" t="b">
        <f t="shared" si="65"/>
        <v>1</v>
      </c>
      <c r="AB162" s="81">
        <f t="shared" si="66"/>
        <v>0</v>
      </c>
      <c r="AC162" s="91">
        <f t="shared" si="67"/>
        <v>-570.36999999999989</v>
      </c>
      <c r="AD162" s="2">
        <f t="shared" si="68"/>
        <v>-0.0039999999999054126</v>
      </c>
      <c r="AE162" s="2">
        <f>I162-Материалы!E159</f>
        <v>7564</v>
      </c>
      <c r="AF162" s="115" t="s">
        <v>133</v>
      </c>
      <c r="AG162" s="109" t="s">
        <v>13</v>
      </c>
      <c r="AH162" s="109" t="s">
        <v>14</v>
      </c>
      <c r="AI162" s="78">
        <v>7605.8299999999999</v>
      </c>
      <c r="AJ162" s="78">
        <f t="shared" si="69"/>
        <v>9127</v>
      </c>
      <c r="AK162" s="72" t="b">
        <f t="shared" si="70"/>
        <v>1</v>
      </c>
      <c r="AL162" s="93">
        <f t="shared" si="71"/>
        <v>1935</v>
      </c>
      <c r="AM162" s="93">
        <f t="shared" si="72"/>
        <v>9215</v>
      </c>
      <c r="AN162" s="93">
        <f t="shared" si="73"/>
        <v>11058</v>
      </c>
      <c r="AO162" s="25">
        <f t="shared" si="74"/>
        <v>0.21157006683466636</v>
      </c>
      <c r="AQ162" s="2">
        <f t="shared" si="75"/>
        <v>2344</v>
      </c>
      <c r="AR162" s="2">
        <f t="shared" si="76"/>
        <v>7605.8299999999999</v>
      </c>
      <c r="AS162" t="b">
        <f>AF162='[3]Материалы в ДС'!A155</f>
        <v>1</v>
      </c>
      <c r="AT162" s="95">
        <f>AI162-'[3]Материалы в ДС'!D155</f>
        <v>0</v>
      </c>
    </row>
    <row r="163" ht="15" customHeight="1">
      <c r="A163" s="108" t="s">
        <v>134</v>
      </c>
      <c r="B163" s="108"/>
      <c r="C163" s="108"/>
      <c r="D163" s="109" t="s">
        <v>13</v>
      </c>
      <c r="E163" s="109" t="s">
        <v>14</v>
      </c>
      <c r="F163" s="77">
        <v>9295.8299999999999</v>
      </c>
      <c r="G163" s="78">
        <f t="shared" si="58"/>
        <v>11155</v>
      </c>
      <c r="H163" s="78">
        <f t="shared" si="59"/>
        <v>11264.17</v>
      </c>
      <c r="I163" s="78">
        <v>13517</v>
      </c>
      <c r="J163" s="25">
        <f t="shared" si="60"/>
        <v>0.21174361272971765</v>
      </c>
      <c r="K163" s="79" t="s">
        <v>134</v>
      </c>
      <c r="L163" s="75" t="s">
        <v>13</v>
      </c>
      <c r="M163" s="76" t="s">
        <v>14</v>
      </c>
      <c r="N163" s="80">
        <v>12230</v>
      </c>
      <c r="O163" s="80">
        <f t="shared" si="61"/>
        <v>12230</v>
      </c>
      <c r="P163" s="81">
        <f t="shared" si="78"/>
        <v>-1287</v>
      </c>
      <c r="Q163" s="82" t="s">
        <v>134</v>
      </c>
      <c r="R163" s="114" t="s">
        <v>13</v>
      </c>
      <c r="S163" s="114" t="s">
        <v>14</v>
      </c>
      <c r="T163" s="106">
        <v>8410.8799999999992</v>
      </c>
      <c r="U163" s="86" t="b">
        <f t="shared" si="63"/>
        <v>1</v>
      </c>
      <c r="V163" s="87">
        <f t="shared" si="64"/>
        <v>-884.95000000000073</v>
      </c>
      <c r="W163" s="108" t="s">
        <v>134</v>
      </c>
      <c r="X163" s="109" t="s">
        <v>13</v>
      </c>
      <c r="Y163" s="109" t="s">
        <v>14</v>
      </c>
      <c r="Z163" s="89">
        <v>13517</v>
      </c>
      <c r="AA163" s="90" t="b">
        <f t="shared" si="65"/>
        <v>1</v>
      </c>
      <c r="AB163" s="81">
        <f t="shared" si="66"/>
        <v>0</v>
      </c>
      <c r="AC163" s="91">
        <f t="shared" si="67"/>
        <v>-884.95000000000073</v>
      </c>
      <c r="AD163" s="2">
        <f t="shared" si="68"/>
        <v>-0.0040000000008149073</v>
      </c>
      <c r="AE163" s="2">
        <f>I163-Материалы!E160</f>
        <v>10947</v>
      </c>
      <c r="AF163" s="115" t="s">
        <v>134</v>
      </c>
      <c r="AG163" s="109" t="s">
        <v>13</v>
      </c>
      <c r="AH163" s="109" t="s">
        <v>14</v>
      </c>
      <c r="AI163" s="78">
        <v>11796.67</v>
      </c>
      <c r="AJ163" s="78">
        <f t="shared" si="69"/>
        <v>14156</v>
      </c>
      <c r="AK163" s="72" t="b">
        <f t="shared" si="70"/>
        <v>1</v>
      </c>
      <c r="AL163" s="93">
        <f t="shared" si="71"/>
        <v>3001</v>
      </c>
      <c r="AM163" s="93">
        <f t="shared" si="72"/>
        <v>14294.166666666668</v>
      </c>
      <c r="AN163" s="93">
        <f t="shared" si="73"/>
        <v>17153</v>
      </c>
      <c r="AO163" s="25">
        <f t="shared" si="74"/>
        <v>0.21171234812093812</v>
      </c>
      <c r="AQ163" s="2">
        <f t="shared" si="75"/>
        <v>3636</v>
      </c>
      <c r="AR163" s="2">
        <f t="shared" si="76"/>
        <v>11796.67</v>
      </c>
      <c r="AS163" t="b">
        <f>AF163='[3]Материалы в ДС'!A156</f>
        <v>1</v>
      </c>
      <c r="AT163" s="95">
        <f>AI163-'[3]Материалы в ДС'!D156</f>
        <v>0</v>
      </c>
    </row>
    <row r="164" ht="15" customHeight="1">
      <c r="A164" s="108" t="s">
        <v>135</v>
      </c>
      <c r="B164" s="108"/>
      <c r="C164" s="108"/>
      <c r="D164" s="109" t="s">
        <v>13</v>
      </c>
      <c r="E164" s="109" t="s">
        <v>14</v>
      </c>
      <c r="F164" s="77">
        <v>7375</v>
      </c>
      <c r="G164" s="78">
        <f t="shared" ref="G164:G227" si="79">ROUND(F164*1.2,2)</f>
        <v>8850</v>
      </c>
      <c r="H164" s="78">
        <f t="shared" ref="H164:H227" si="80">ROUND(I164/1.2,2)</f>
        <v>8935.8299999999999</v>
      </c>
      <c r="I164" s="78">
        <v>10723</v>
      </c>
      <c r="J164" s="25">
        <f t="shared" ref="J164:J227" si="81">I164/G164-1</f>
        <v>0.211638418079096</v>
      </c>
      <c r="K164" s="79" t="s">
        <v>135</v>
      </c>
      <c r="L164" s="75" t="s">
        <v>13</v>
      </c>
      <c r="M164" s="76" t="s">
        <v>14</v>
      </c>
      <c r="N164" s="80">
        <v>9702</v>
      </c>
      <c r="O164" s="80">
        <f t="shared" ref="O164:O227" si="82">N164</f>
        <v>9702</v>
      </c>
      <c r="P164" s="81">
        <f t="shared" si="78"/>
        <v>-1021</v>
      </c>
      <c r="Q164" s="82" t="s">
        <v>135</v>
      </c>
      <c r="R164" s="114" t="s">
        <v>13</v>
      </c>
      <c r="S164" s="114" t="s">
        <v>14</v>
      </c>
      <c r="T164" s="106">
        <v>6672.8400000000001</v>
      </c>
      <c r="U164" s="86" t="b">
        <f t="shared" ref="U164:U227" si="83">A164=Q164</f>
        <v>1</v>
      </c>
      <c r="V164" s="87">
        <f t="shared" ref="V164:V227" si="84">T164-F164</f>
        <v>-702.15999999999985</v>
      </c>
      <c r="W164" s="108" t="s">
        <v>135</v>
      </c>
      <c r="X164" s="109" t="s">
        <v>13</v>
      </c>
      <c r="Y164" s="109" t="s">
        <v>14</v>
      </c>
      <c r="Z164" s="89">
        <v>10723</v>
      </c>
      <c r="AA164" s="90" t="b">
        <f t="shared" ref="AA164:AA227" si="85">W164=A164</f>
        <v>1</v>
      </c>
      <c r="AB164" s="81">
        <f t="shared" ref="AB164:AB227" si="86">I164-Z164</f>
        <v>0</v>
      </c>
      <c r="AC164" s="91">
        <f t="shared" ref="AC164:AC227" si="87">T164-F164</f>
        <v>-702.15999999999985</v>
      </c>
      <c r="AD164" s="2">
        <f t="shared" ref="AD164:AD227" si="88">F164*1.2-G164</f>
        <v>0</v>
      </c>
      <c r="AE164" s="2">
        <f>I164-Материалы!E161</f>
        <v>4893</v>
      </c>
      <c r="AF164" s="115" t="s">
        <v>135</v>
      </c>
      <c r="AG164" s="109" t="s">
        <v>13</v>
      </c>
      <c r="AH164" s="109" t="s">
        <v>14</v>
      </c>
      <c r="AI164" s="78">
        <v>9359.1700000000001</v>
      </c>
      <c r="AJ164" s="78">
        <f t="shared" ref="AJ164:AJ227" si="89">ROUND(AI164*0.2,2)+AI164</f>
        <v>11231</v>
      </c>
      <c r="AK164" s="72" t="b">
        <f t="shared" ref="AK164:AK227" si="90">A164=AF164</f>
        <v>1</v>
      </c>
      <c r="AL164" s="93">
        <f t="shared" ref="AL164:AL227" si="91">AJ164-G164</f>
        <v>2381</v>
      </c>
      <c r="AM164" s="93">
        <f t="shared" ref="AM164:AM227" si="92">AN164/1.2</f>
        <v>11340</v>
      </c>
      <c r="AN164" s="93">
        <f t="shared" ref="AN164:AN227" si="93">ROUND(AJ164+AJ164*J164,0)</f>
        <v>13608</v>
      </c>
      <c r="AO164" s="25">
        <f t="shared" ref="AO164:AO227" si="94">(AN164-AJ164)/AJ164</f>
        <v>0.21164633603419108</v>
      </c>
      <c r="AQ164" s="2">
        <f t="shared" ref="AQ164:AQ227" si="95">AN164-I164</f>
        <v>2885</v>
      </c>
      <c r="AR164" s="2">
        <f t="shared" ref="AR164:AR227" si="96">ROUND(AI164,2)</f>
        <v>9359.1700000000001</v>
      </c>
      <c r="AS164" t="b">
        <f>AF164='[3]Материалы в ДС'!A157</f>
        <v>1</v>
      </c>
      <c r="AT164" s="95">
        <f>AI164-'[3]Материалы в ДС'!D157</f>
        <v>0</v>
      </c>
    </row>
    <row r="165" ht="15" customHeight="1">
      <c r="A165" s="108" t="s">
        <v>136</v>
      </c>
      <c r="B165" s="108"/>
      <c r="C165" s="108"/>
      <c r="D165" s="109" t="s">
        <v>13</v>
      </c>
      <c r="E165" s="109" t="s">
        <v>14</v>
      </c>
      <c r="F165" s="77">
        <v>2761.7199999999998</v>
      </c>
      <c r="G165" s="78">
        <f t="shared" si="79"/>
        <v>3314.0599999999999</v>
      </c>
      <c r="H165" s="78">
        <f t="shared" si="80"/>
        <v>3340</v>
      </c>
      <c r="I165" s="78">
        <v>4008</v>
      </c>
      <c r="J165" s="25">
        <f t="shared" si="81"/>
        <v>0.20939270864136428</v>
      </c>
      <c r="K165" s="79" t="s">
        <v>136</v>
      </c>
      <c r="L165" s="75" t="s">
        <v>13</v>
      </c>
      <c r="M165" s="76" t="s">
        <v>14</v>
      </c>
      <c r="N165" s="80">
        <v>4008</v>
      </c>
      <c r="O165" s="80">
        <f t="shared" si="82"/>
        <v>4008</v>
      </c>
      <c r="P165" s="81">
        <f t="shared" si="78"/>
        <v>0</v>
      </c>
      <c r="Q165" s="82" t="s">
        <v>136</v>
      </c>
      <c r="R165" s="114" t="s">
        <v>13</v>
      </c>
      <c r="S165" s="114" t="s">
        <v>14</v>
      </c>
      <c r="T165" s="106">
        <v>2761.7199999999998</v>
      </c>
      <c r="U165" s="86" t="b">
        <f t="shared" si="83"/>
        <v>1</v>
      </c>
      <c r="V165" s="87">
        <f t="shared" si="84"/>
        <v>0</v>
      </c>
      <c r="W165" s="108" t="s">
        <v>136</v>
      </c>
      <c r="X165" s="109" t="s">
        <v>13</v>
      </c>
      <c r="Y165" s="109" t="s">
        <v>14</v>
      </c>
      <c r="Z165" s="89">
        <v>4008</v>
      </c>
      <c r="AA165" s="90" t="b">
        <f t="shared" si="85"/>
        <v>1</v>
      </c>
      <c r="AB165" s="81">
        <f t="shared" si="86"/>
        <v>0</v>
      </c>
      <c r="AC165" s="91">
        <f t="shared" si="87"/>
        <v>0</v>
      </c>
      <c r="AD165" s="2">
        <f t="shared" si="88"/>
        <v>0.0039999999999054126</v>
      </c>
      <c r="AE165" s="2">
        <f>I165-Материалы!E162</f>
        <v>-1822</v>
      </c>
      <c r="AF165" s="115" t="s">
        <v>136</v>
      </c>
      <c r="AG165" s="109" t="s">
        <v>13</v>
      </c>
      <c r="AH165" s="109" t="s">
        <v>14</v>
      </c>
      <c r="AI165" s="78">
        <v>3848.3299999999999</v>
      </c>
      <c r="AJ165" s="78">
        <f t="shared" si="89"/>
        <v>4618</v>
      </c>
      <c r="AK165" s="72" t="b">
        <f t="shared" si="90"/>
        <v>1</v>
      </c>
      <c r="AL165" s="93">
        <f t="shared" si="91"/>
        <v>1303.9400000000001</v>
      </c>
      <c r="AM165" s="93">
        <f t="shared" si="92"/>
        <v>4654.166666666667</v>
      </c>
      <c r="AN165" s="93">
        <f t="shared" si="93"/>
        <v>5585</v>
      </c>
      <c r="AO165" s="25">
        <f t="shared" si="94"/>
        <v>0.20939800779558251</v>
      </c>
      <c r="AQ165" s="2">
        <f t="shared" si="95"/>
        <v>1577</v>
      </c>
      <c r="AR165" s="2">
        <f t="shared" si="96"/>
        <v>3848.3299999999999</v>
      </c>
      <c r="AS165" t="b">
        <f>AF165='[3]Материалы в ДС'!A158</f>
        <v>1</v>
      </c>
      <c r="AT165" s="95">
        <f>AI165-'[3]Материалы в ДС'!D158</f>
        <v>0</v>
      </c>
    </row>
    <row r="166" ht="15" customHeight="1">
      <c r="A166" s="108" t="s">
        <v>643</v>
      </c>
      <c r="B166" s="108"/>
      <c r="C166" s="108"/>
      <c r="D166" s="109" t="s">
        <v>544</v>
      </c>
      <c r="E166" s="109" t="s">
        <v>14</v>
      </c>
      <c r="F166" s="77">
        <v>12538.33</v>
      </c>
      <c r="G166" s="78">
        <f t="shared" si="79"/>
        <v>15046</v>
      </c>
      <c r="H166" s="78">
        <f t="shared" si="80"/>
        <v>13890.83</v>
      </c>
      <c r="I166" s="78">
        <v>16669</v>
      </c>
      <c r="J166" s="25">
        <f t="shared" si="81"/>
        <v>0.10786920111657583</v>
      </c>
      <c r="K166" s="79" t="s">
        <v>643</v>
      </c>
      <c r="L166" s="75" t="s">
        <v>544</v>
      </c>
      <c r="M166" s="76" t="s">
        <v>14</v>
      </c>
      <c r="N166" s="80">
        <v>16382</v>
      </c>
      <c r="O166" s="80">
        <f t="shared" si="82"/>
        <v>16382</v>
      </c>
      <c r="P166" s="81">
        <f t="shared" si="78"/>
        <v>-287</v>
      </c>
      <c r="Q166" s="82" t="s">
        <v>643</v>
      </c>
      <c r="R166" s="114" t="s">
        <v>544</v>
      </c>
      <c r="S166" s="114" t="s">
        <v>14</v>
      </c>
      <c r="T166" s="106">
        <v>12322.610000000001</v>
      </c>
      <c r="U166" s="86" t="b">
        <f t="shared" si="83"/>
        <v>1</v>
      </c>
      <c r="V166" s="87">
        <f t="shared" si="84"/>
        <v>-215.71999999999935</v>
      </c>
      <c r="W166" s="108" t="s">
        <v>643</v>
      </c>
      <c r="X166" s="109" t="s">
        <v>544</v>
      </c>
      <c r="Y166" s="109" t="s">
        <v>14</v>
      </c>
      <c r="Z166" s="89">
        <v>16669</v>
      </c>
      <c r="AA166" s="90" t="b">
        <f t="shared" si="85"/>
        <v>1</v>
      </c>
      <c r="AB166" s="81">
        <f t="shared" si="86"/>
        <v>0</v>
      </c>
      <c r="AC166" s="91">
        <f t="shared" si="87"/>
        <v>-215.71999999999935</v>
      </c>
      <c r="AD166" s="2">
        <f t="shared" si="88"/>
        <v>-0.0040000000008149073</v>
      </c>
      <c r="AE166" s="2">
        <f>I166-Материалы!E163</f>
        <v>10469</v>
      </c>
      <c r="AF166" s="115" t="s">
        <v>643</v>
      </c>
      <c r="AG166" s="109" t="s">
        <v>544</v>
      </c>
      <c r="AH166" s="109" t="s">
        <v>14</v>
      </c>
      <c r="AI166" s="78">
        <v>15648.33</v>
      </c>
      <c r="AJ166" s="78">
        <f t="shared" si="89"/>
        <v>18778</v>
      </c>
      <c r="AK166" s="72" t="b">
        <f t="shared" si="90"/>
        <v>1</v>
      </c>
      <c r="AL166" s="93">
        <f t="shared" si="91"/>
        <v>3732</v>
      </c>
      <c r="AM166" s="93">
        <f t="shared" si="92"/>
        <v>17336.666666666668</v>
      </c>
      <c r="AN166" s="93">
        <f t="shared" si="93"/>
        <v>20804</v>
      </c>
      <c r="AO166" s="25">
        <f t="shared" si="94"/>
        <v>0.10789221429332198</v>
      </c>
      <c r="AQ166" s="2">
        <f t="shared" si="95"/>
        <v>4135</v>
      </c>
      <c r="AR166" s="2">
        <f t="shared" si="96"/>
        <v>15648.33</v>
      </c>
      <c r="AS166" t="b">
        <f>AF166='[3]Материалы в ДС'!A159</f>
        <v>1</v>
      </c>
      <c r="AT166" s="95">
        <f>AI166-'[3]Материалы в ДС'!D159</f>
        <v>0</v>
      </c>
    </row>
    <row r="167" ht="15" customHeight="1">
      <c r="A167" s="108" t="s">
        <v>644</v>
      </c>
      <c r="B167" s="108"/>
      <c r="C167" s="108"/>
      <c r="D167" s="109" t="s">
        <v>308</v>
      </c>
      <c r="E167" s="109" t="s">
        <v>14</v>
      </c>
      <c r="F167" s="77">
        <v>2575.52</v>
      </c>
      <c r="G167" s="78">
        <f t="shared" si="79"/>
        <v>3090.6199999999999</v>
      </c>
      <c r="H167" s="78">
        <f t="shared" si="80"/>
        <v>3040.8299999999999</v>
      </c>
      <c r="I167" s="78">
        <v>3649</v>
      </c>
      <c r="J167" s="25">
        <f t="shared" si="81"/>
        <v>0.18066925082993057</v>
      </c>
      <c r="K167" s="79" t="s">
        <v>644</v>
      </c>
      <c r="L167" s="75" t="s">
        <v>308</v>
      </c>
      <c r="M167" s="76" t="s">
        <v>14</v>
      </c>
      <c r="N167" s="80">
        <v>3649</v>
      </c>
      <c r="O167" s="80">
        <f t="shared" si="82"/>
        <v>3649</v>
      </c>
      <c r="P167" s="81">
        <f t="shared" si="78"/>
        <v>0</v>
      </c>
      <c r="Q167" s="82" t="s">
        <v>644</v>
      </c>
      <c r="R167" s="114" t="s">
        <v>308</v>
      </c>
      <c r="S167" s="114" t="s">
        <v>14</v>
      </c>
      <c r="T167" s="106">
        <v>2575.52</v>
      </c>
      <c r="U167" s="86" t="b">
        <f t="shared" si="83"/>
        <v>1</v>
      </c>
      <c r="V167" s="87">
        <f t="shared" si="84"/>
        <v>0</v>
      </c>
      <c r="W167" s="108" t="s">
        <v>644</v>
      </c>
      <c r="X167" s="109" t="s">
        <v>308</v>
      </c>
      <c r="Y167" s="109" t="s">
        <v>14</v>
      </c>
      <c r="Z167" s="89">
        <v>3649</v>
      </c>
      <c r="AA167" s="90" t="b">
        <f t="shared" si="85"/>
        <v>1</v>
      </c>
      <c r="AB167" s="81">
        <f t="shared" si="86"/>
        <v>0</v>
      </c>
      <c r="AC167" s="91">
        <f t="shared" si="87"/>
        <v>0</v>
      </c>
      <c r="AD167" s="2">
        <f t="shared" si="88"/>
        <v>0.0039999999999054126</v>
      </c>
      <c r="AE167" s="2">
        <f>I167-Материалы!E164</f>
        <v>3649</v>
      </c>
      <c r="AF167" s="115" t="s">
        <v>644</v>
      </c>
      <c r="AG167" s="109" t="s">
        <v>308</v>
      </c>
      <c r="AH167" s="109" t="s">
        <v>14</v>
      </c>
      <c r="AI167" s="78">
        <v>2631.6700000000001</v>
      </c>
      <c r="AJ167" s="78">
        <f t="shared" si="89"/>
        <v>3158</v>
      </c>
      <c r="AK167" s="72" t="b">
        <f t="shared" si="90"/>
        <v>1</v>
      </c>
      <c r="AL167" s="93">
        <f t="shared" si="91"/>
        <v>67.380000000000109</v>
      </c>
      <c r="AM167" s="93">
        <f t="shared" si="92"/>
        <v>3107.5</v>
      </c>
      <c r="AN167" s="93">
        <f t="shared" si="93"/>
        <v>3729</v>
      </c>
      <c r="AO167" s="25">
        <f t="shared" si="94"/>
        <v>0.18081063964534516</v>
      </c>
      <c r="AQ167" s="2">
        <f t="shared" si="95"/>
        <v>80</v>
      </c>
      <c r="AR167" s="2">
        <f t="shared" si="96"/>
        <v>2631.6700000000001</v>
      </c>
      <c r="AS167" t="b">
        <f>AF167='[3]Материалы в ДС'!A160</f>
        <v>1</v>
      </c>
      <c r="AT167" s="95">
        <f>AI167-'[3]Материалы в ДС'!D160</f>
        <v>0</v>
      </c>
    </row>
    <row r="168" ht="15" customHeight="1">
      <c r="A168" s="108" t="s">
        <v>137</v>
      </c>
      <c r="B168" s="108"/>
      <c r="C168" s="108"/>
      <c r="D168" s="109" t="s">
        <v>138</v>
      </c>
      <c r="E168" s="109" t="s">
        <v>14</v>
      </c>
      <c r="F168" s="77">
        <v>1621.5599999999999</v>
      </c>
      <c r="G168" s="78">
        <f t="shared" si="79"/>
        <v>1945.8700000000001</v>
      </c>
      <c r="H168" s="78">
        <f t="shared" si="80"/>
        <v>2319.1700000000001</v>
      </c>
      <c r="I168" s="78">
        <v>2783</v>
      </c>
      <c r="J168" s="25">
        <f t="shared" si="81"/>
        <v>0.43020859564102421</v>
      </c>
      <c r="K168" s="110" t="s">
        <v>137</v>
      </c>
      <c r="L168" s="111" t="s">
        <v>138</v>
      </c>
      <c r="M168" s="112" t="s">
        <v>14</v>
      </c>
      <c r="N168" s="113"/>
      <c r="O168" s="113">
        <v>2783</v>
      </c>
      <c r="P168" s="81">
        <f t="shared" si="78"/>
        <v>0</v>
      </c>
      <c r="Q168" s="82" t="s">
        <v>137</v>
      </c>
      <c r="R168" s="114" t="s">
        <v>138</v>
      </c>
      <c r="S168" s="114" t="s">
        <v>14</v>
      </c>
      <c r="T168" s="106">
        <v>1621.5599999999999</v>
      </c>
      <c r="U168" s="86" t="b">
        <f t="shared" si="83"/>
        <v>1</v>
      </c>
      <c r="V168" s="87">
        <f t="shared" si="84"/>
        <v>0</v>
      </c>
      <c r="W168" s="108" t="s">
        <v>137</v>
      </c>
      <c r="X168" s="109" t="s">
        <v>138</v>
      </c>
      <c r="Y168" s="109" t="s">
        <v>14</v>
      </c>
      <c r="Z168" s="89">
        <v>2783</v>
      </c>
      <c r="AA168" s="90" t="b">
        <f t="shared" si="85"/>
        <v>1</v>
      </c>
      <c r="AB168" s="81">
        <f t="shared" si="86"/>
        <v>0</v>
      </c>
      <c r="AC168" s="91">
        <f t="shared" si="87"/>
        <v>0</v>
      </c>
      <c r="AD168" s="2">
        <f t="shared" si="88"/>
        <v>0.0019999999997253326</v>
      </c>
      <c r="AE168" s="2">
        <f>I168-Материалы!E165</f>
        <v>2673</v>
      </c>
      <c r="AF168" s="115" t="s">
        <v>137</v>
      </c>
      <c r="AG168" s="109" t="s">
        <v>138</v>
      </c>
      <c r="AH168" s="109" t="s">
        <v>14</v>
      </c>
      <c r="AI168" s="78">
        <v>4695</v>
      </c>
      <c r="AJ168" s="78">
        <f t="shared" si="89"/>
        <v>5634</v>
      </c>
      <c r="AK168" s="72" t="b">
        <f t="shared" si="90"/>
        <v>1</v>
      </c>
      <c r="AL168" s="93">
        <f t="shared" si="91"/>
        <v>3688.1300000000001</v>
      </c>
      <c r="AM168" s="93">
        <f t="shared" si="92"/>
        <v>6715</v>
      </c>
      <c r="AN168" s="93">
        <f t="shared" si="93"/>
        <v>8058</v>
      </c>
      <c r="AO168" s="25">
        <f t="shared" si="94"/>
        <v>0.43024494142705005</v>
      </c>
      <c r="AQ168" s="2">
        <f t="shared" si="95"/>
        <v>5275</v>
      </c>
      <c r="AR168" s="2">
        <f t="shared" si="96"/>
        <v>4695</v>
      </c>
      <c r="AS168" t="b">
        <f>AF168='[3]Материалы в ДС'!A161</f>
        <v>1</v>
      </c>
      <c r="AT168" s="95">
        <f>AI168-'[3]Материалы в ДС'!D161</f>
        <v>0</v>
      </c>
    </row>
    <row r="169" ht="15" customHeight="1">
      <c r="A169" s="69" t="s">
        <v>139</v>
      </c>
      <c r="B169" s="69"/>
      <c r="C169" s="69"/>
      <c r="D169" s="59"/>
      <c r="E169" s="96"/>
      <c r="F169" s="97">
        <v>0</v>
      </c>
      <c r="G169" s="98"/>
      <c r="H169" s="98">
        <f t="shared" si="80"/>
        <v>0</v>
      </c>
      <c r="I169" s="98"/>
      <c r="J169" s="25"/>
      <c r="K169" s="62" t="s">
        <v>139</v>
      </c>
      <c r="L169" s="63"/>
      <c r="M169" s="99"/>
      <c r="N169" s="100"/>
      <c r="O169" s="100"/>
      <c r="P169" s="81">
        <f t="shared" si="78"/>
        <v>0</v>
      </c>
      <c r="Q169" s="66" t="s">
        <v>139</v>
      </c>
      <c r="R169" s="67"/>
      <c r="S169" s="101"/>
      <c r="T169" s="102">
        <v>0</v>
      </c>
      <c r="U169" s="86" t="b">
        <f t="shared" si="83"/>
        <v>1</v>
      </c>
      <c r="V169" s="87">
        <f t="shared" si="84"/>
        <v>0</v>
      </c>
      <c r="W169" s="69" t="s">
        <v>139</v>
      </c>
      <c r="X169" s="59"/>
      <c r="Y169" s="96"/>
      <c r="Z169" s="103"/>
      <c r="AA169" s="90" t="b">
        <f t="shared" si="85"/>
        <v>1</v>
      </c>
      <c r="AB169" s="81">
        <f t="shared" si="86"/>
        <v>0</v>
      </c>
      <c r="AC169" s="91">
        <f t="shared" si="87"/>
        <v>0</v>
      </c>
      <c r="AD169" s="2">
        <f t="shared" si="88"/>
        <v>0</v>
      </c>
      <c r="AF169" s="57" t="s">
        <v>139</v>
      </c>
      <c r="AG169" s="59"/>
      <c r="AH169" s="96"/>
      <c r="AI169" s="98">
        <v>0</v>
      </c>
      <c r="AJ169" s="104"/>
      <c r="AK169" s="72" t="b">
        <f t="shared" si="90"/>
        <v>1</v>
      </c>
      <c r="AL169" s="70"/>
      <c r="AM169" s="70"/>
      <c r="AN169" s="70"/>
      <c r="AQ169" s="2"/>
      <c r="AR169" s="2">
        <f t="shared" si="96"/>
        <v>0</v>
      </c>
      <c r="AS169" t="b">
        <f>AF169='[3]Материалы в ДС'!A162</f>
        <v>1</v>
      </c>
      <c r="AT169" s="95">
        <f>AI169-'[3]Материалы в ДС'!D162</f>
        <v>0</v>
      </c>
    </row>
    <row r="170" ht="15" customHeight="1">
      <c r="A170" s="74" t="s">
        <v>140</v>
      </c>
      <c r="B170" s="74"/>
      <c r="C170" s="74"/>
      <c r="D170" s="75" t="s">
        <v>13</v>
      </c>
      <c r="E170" s="76" t="s">
        <v>14</v>
      </c>
      <c r="F170" s="77">
        <v>265.82999999999998</v>
      </c>
      <c r="G170" s="78">
        <f t="shared" si="79"/>
        <v>319</v>
      </c>
      <c r="H170" s="78">
        <f t="shared" si="80"/>
        <v>327.5</v>
      </c>
      <c r="I170" s="78">
        <v>393</v>
      </c>
      <c r="J170" s="25">
        <f t="shared" si="81"/>
        <v>0.23197492163009414</v>
      </c>
      <c r="K170" s="79" t="s">
        <v>140</v>
      </c>
      <c r="L170" s="75" t="s">
        <v>13</v>
      </c>
      <c r="M170" s="76" t="s">
        <v>14</v>
      </c>
      <c r="N170" s="80">
        <v>356</v>
      </c>
      <c r="O170" s="80">
        <f t="shared" si="82"/>
        <v>356</v>
      </c>
      <c r="P170" s="81">
        <f t="shared" si="78"/>
        <v>-37</v>
      </c>
      <c r="Q170" s="82" t="s">
        <v>140</v>
      </c>
      <c r="R170" s="83" t="s">
        <v>13</v>
      </c>
      <c r="S170" s="84" t="s">
        <v>14</v>
      </c>
      <c r="T170" s="85">
        <v>240.81</v>
      </c>
      <c r="U170" s="86" t="b">
        <f t="shared" si="83"/>
        <v>1</v>
      </c>
      <c r="V170" s="87">
        <f t="shared" si="84"/>
        <v>-25.019999999999982</v>
      </c>
      <c r="W170" s="74" t="s">
        <v>140</v>
      </c>
      <c r="X170" s="75" t="s">
        <v>13</v>
      </c>
      <c r="Y170" s="88" t="s">
        <v>14</v>
      </c>
      <c r="Z170" s="89">
        <v>393</v>
      </c>
      <c r="AA170" s="90" t="b">
        <f t="shared" si="85"/>
        <v>1</v>
      </c>
      <c r="AB170" s="81">
        <f t="shared" si="86"/>
        <v>0</v>
      </c>
      <c r="AC170" s="91">
        <f t="shared" si="87"/>
        <v>-25.019999999999982</v>
      </c>
      <c r="AD170" s="2">
        <f t="shared" si="88"/>
        <v>-0.0040000000000190994</v>
      </c>
      <c r="AF170" s="79" t="s">
        <v>140</v>
      </c>
      <c r="AG170" s="75" t="s">
        <v>13</v>
      </c>
      <c r="AH170" s="76" t="s">
        <v>14</v>
      </c>
      <c r="AI170" s="78">
        <v>350</v>
      </c>
      <c r="AJ170" s="78">
        <f t="shared" si="89"/>
        <v>420</v>
      </c>
      <c r="AK170" s="72" t="b">
        <f t="shared" si="90"/>
        <v>1</v>
      </c>
      <c r="AL170" s="93">
        <f t="shared" si="91"/>
        <v>101</v>
      </c>
      <c r="AM170" s="93">
        <f t="shared" si="92"/>
        <v>430.83333333333337</v>
      </c>
      <c r="AN170" s="93">
        <f t="shared" si="93"/>
        <v>517</v>
      </c>
      <c r="AO170" s="25">
        <f t="shared" si="94"/>
        <v>0.23095238095238096</v>
      </c>
      <c r="AQ170" s="2">
        <f t="shared" si="95"/>
        <v>124</v>
      </c>
      <c r="AR170" s="2">
        <f t="shared" si="96"/>
        <v>350</v>
      </c>
      <c r="AS170" t="b">
        <f>AF170='[3]Материалы в ДС'!A163</f>
        <v>1</v>
      </c>
      <c r="AT170" s="95">
        <f>AI170-'[3]Материалы в ДС'!D163</f>
        <v>0</v>
      </c>
    </row>
    <row r="171" ht="15" customHeight="1">
      <c r="A171" s="108" t="s">
        <v>645</v>
      </c>
      <c r="B171" s="108"/>
      <c r="C171" s="108"/>
      <c r="D171" s="109" t="s">
        <v>544</v>
      </c>
      <c r="E171" s="109" t="s">
        <v>14</v>
      </c>
      <c r="F171" s="77">
        <v>608.66999999999996</v>
      </c>
      <c r="G171" s="78">
        <f t="shared" si="79"/>
        <v>730.39999999999998</v>
      </c>
      <c r="H171" s="78">
        <f t="shared" si="80"/>
        <v>895</v>
      </c>
      <c r="I171" s="78">
        <v>1074</v>
      </c>
      <c r="J171" s="25">
        <f t="shared" si="81"/>
        <v>0.47042716319824751</v>
      </c>
      <c r="K171" s="110" t="s">
        <v>645</v>
      </c>
      <c r="L171" s="111" t="s">
        <v>544</v>
      </c>
      <c r="M171" s="112" t="s">
        <v>14</v>
      </c>
      <c r="N171" s="113"/>
      <c r="O171" s="113">
        <v>1074</v>
      </c>
      <c r="P171" s="81">
        <f t="shared" si="78"/>
        <v>0</v>
      </c>
      <c r="Q171" s="82" t="s">
        <v>645</v>
      </c>
      <c r="R171" s="114" t="s">
        <v>544</v>
      </c>
      <c r="S171" s="114" t="s">
        <v>14</v>
      </c>
      <c r="T171" s="85">
        <v>608.66999999999996</v>
      </c>
      <c r="U171" s="86" t="b">
        <f t="shared" si="83"/>
        <v>1</v>
      </c>
      <c r="V171" s="87">
        <f t="shared" si="84"/>
        <v>0</v>
      </c>
      <c r="W171" s="108" t="s">
        <v>645</v>
      </c>
      <c r="X171" s="109" t="s">
        <v>544</v>
      </c>
      <c r="Y171" s="109" t="s">
        <v>14</v>
      </c>
      <c r="Z171" s="89">
        <v>1074</v>
      </c>
      <c r="AA171" s="90" t="b">
        <f t="shared" si="85"/>
        <v>1</v>
      </c>
      <c r="AB171" s="81">
        <f t="shared" si="86"/>
        <v>0</v>
      </c>
      <c r="AC171" s="91">
        <f t="shared" si="87"/>
        <v>0</v>
      </c>
      <c r="AD171" s="2">
        <f t="shared" si="88"/>
        <v>0.0039999999999054126</v>
      </c>
      <c r="AF171" s="115" t="s">
        <v>645</v>
      </c>
      <c r="AG171" s="109" t="s">
        <v>544</v>
      </c>
      <c r="AH171" s="109" t="s">
        <v>14</v>
      </c>
      <c r="AI171" s="78">
        <v>660.83000000000004</v>
      </c>
      <c r="AJ171" s="78">
        <f t="shared" si="89"/>
        <v>793</v>
      </c>
      <c r="AK171" s="72" t="b">
        <f t="shared" si="90"/>
        <v>1</v>
      </c>
      <c r="AL171" s="93">
        <f t="shared" si="91"/>
        <v>62.600000000000023</v>
      </c>
      <c r="AM171" s="93">
        <f t="shared" si="92"/>
        <v>971.66666666666674</v>
      </c>
      <c r="AN171" s="93">
        <f t="shared" si="93"/>
        <v>1166</v>
      </c>
      <c r="AO171" s="25">
        <f t="shared" si="94"/>
        <v>0.47036569987389659</v>
      </c>
      <c r="AQ171" s="2">
        <f t="shared" si="95"/>
        <v>92</v>
      </c>
      <c r="AR171" s="2">
        <f t="shared" si="96"/>
        <v>660.83000000000004</v>
      </c>
      <c r="AS171" t="b">
        <f>AF171='[3]Материалы в ДС'!A164</f>
        <v>1</v>
      </c>
      <c r="AT171" s="95">
        <f>AI171-'[3]Материалы в ДС'!D164</f>
        <v>0</v>
      </c>
    </row>
    <row r="172" ht="15" customHeight="1">
      <c r="A172" s="108" t="s">
        <v>141</v>
      </c>
      <c r="B172" s="108"/>
      <c r="C172" s="108"/>
      <c r="D172" s="109" t="s">
        <v>13</v>
      </c>
      <c r="E172" s="109" t="s">
        <v>14</v>
      </c>
      <c r="F172" s="77">
        <v>355.02999999999997</v>
      </c>
      <c r="G172" s="78">
        <f t="shared" si="79"/>
        <v>426.04000000000002</v>
      </c>
      <c r="H172" s="78">
        <f t="shared" si="80"/>
        <v>521.66999999999996</v>
      </c>
      <c r="I172" s="78">
        <v>626</v>
      </c>
      <c r="J172" s="25">
        <f t="shared" si="81"/>
        <v>0.46934560135198566</v>
      </c>
      <c r="K172" s="110" t="s">
        <v>141</v>
      </c>
      <c r="L172" s="111" t="s">
        <v>13</v>
      </c>
      <c r="M172" s="112" t="s">
        <v>14</v>
      </c>
      <c r="N172" s="113"/>
      <c r="O172" s="113">
        <v>626</v>
      </c>
      <c r="P172" s="81">
        <f t="shared" si="78"/>
        <v>0</v>
      </c>
      <c r="Q172" s="82" t="s">
        <v>141</v>
      </c>
      <c r="R172" s="114" t="s">
        <v>13</v>
      </c>
      <c r="S172" s="114" t="s">
        <v>14</v>
      </c>
      <c r="T172" s="85">
        <v>355.02999999999997</v>
      </c>
      <c r="U172" s="86" t="b">
        <f t="shared" si="83"/>
        <v>1</v>
      </c>
      <c r="V172" s="87">
        <f t="shared" si="84"/>
        <v>0</v>
      </c>
      <c r="W172" s="108" t="s">
        <v>141</v>
      </c>
      <c r="X172" s="109" t="s">
        <v>13</v>
      </c>
      <c r="Y172" s="109" t="s">
        <v>14</v>
      </c>
      <c r="Z172" s="89">
        <v>626</v>
      </c>
      <c r="AA172" s="90" t="b">
        <f t="shared" si="85"/>
        <v>1</v>
      </c>
      <c r="AB172" s="81">
        <f t="shared" si="86"/>
        <v>0</v>
      </c>
      <c r="AC172" s="91">
        <f t="shared" si="87"/>
        <v>0</v>
      </c>
      <c r="AD172" s="2">
        <f t="shared" si="88"/>
        <v>-0.0040000000000759428</v>
      </c>
      <c r="AF172" s="115" t="s">
        <v>141</v>
      </c>
      <c r="AG172" s="109" t="s">
        <v>13</v>
      </c>
      <c r="AH172" s="109" t="s">
        <v>14</v>
      </c>
      <c r="AI172" s="78">
        <v>355.02999999999997</v>
      </c>
      <c r="AJ172" s="78">
        <f t="shared" si="89"/>
        <v>426.03999999999996</v>
      </c>
      <c r="AK172" s="72" t="b">
        <f t="shared" si="90"/>
        <v>1</v>
      </c>
      <c r="AL172" s="93">
        <f t="shared" si="91"/>
        <v>-5.6843418860808015e-14</v>
      </c>
      <c r="AM172" s="93">
        <f t="shared" si="92"/>
        <v>521.66666666666674</v>
      </c>
      <c r="AN172" s="93">
        <f t="shared" si="93"/>
        <v>626</v>
      </c>
      <c r="AO172" s="25">
        <f t="shared" si="94"/>
        <v>0.46934560135198583</v>
      </c>
      <c r="AQ172" s="2">
        <f t="shared" si="95"/>
        <v>0</v>
      </c>
      <c r="AR172" s="2">
        <f t="shared" si="96"/>
        <v>355.03000000000003</v>
      </c>
      <c r="AS172" t="b">
        <f>AF172='[3]Материалы в ДС'!A165</f>
        <v>1</v>
      </c>
      <c r="AT172" s="95">
        <f>AI172-'[3]Материалы в ДС'!D165</f>
        <v>0</v>
      </c>
    </row>
    <row r="173" ht="15" customHeight="1">
      <c r="A173" s="108" t="s">
        <v>142</v>
      </c>
      <c r="B173" s="108"/>
      <c r="C173" s="108"/>
      <c r="D173" s="109" t="s">
        <v>13</v>
      </c>
      <c r="E173" s="109" t="s">
        <v>14</v>
      </c>
      <c r="F173" s="77">
        <v>430</v>
      </c>
      <c r="G173" s="78">
        <f t="shared" si="79"/>
        <v>516</v>
      </c>
      <c r="H173" s="78">
        <f t="shared" si="80"/>
        <v>632.5</v>
      </c>
      <c r="I173" s="78">
        <v>759</v>
      </c>
      <c r="J173" s="25">
        <f t="shared" si="81"/>
        <v>0.47093023255813948</v>
      </c>
      <c r="K173" s="110" t="s">
        <v>142</v>
      </c>
      <c r="L173" s="111" t="s">
        <v>13</v>
      </c>
      <c r="M173" s="112" t="s">
        <v>14</v>
      </c>
      <c r="N173" s="113"/>
      <c r="O173" s="113">
        <v>749</v>
      </c>
      <c r="P173" s="81">
        <f t="shared" si="78"/>
        <v>-10</v>
      </c>
      <c r="Q173" s="82" t="s">
        <v>142</v>
      </c>
      <c r="R173" s="114" t="s">
        <v>13</v>
      </c>
      <c r="S173" s="114" t="s">
        <v>14</v>
      </c>
      <c r="T173" s="85">
        <v>424.52999999999997</v>
      </c>
      <c r="U173" s="86" t="b">
        <f t="shared" si="83"/>
        <v>1</v>
      </c>
      <c r="V173" s="87">
        <f t="shared" si="84"/>
        <v>-5.4700000000000273</v>
      </c>
      <c r="W173" s="108" t="s">
        <v>142</v>
      </c>
      <c r="X173" s="109" t="s">
        <v>13</v>
      </c>
      <c r="Y173" s="109" t="s">
        <v>14</v>
      </c>
      <c r="Z173" s="89">
        <v>759</v>
      </c>
      <c r="AA173" s="90" t="b">
        <f t="shared" si="85"/>
        <v>1</v>
      </c>
      <c r="AB173" s="81">
        <f t="shared" si="86"/>
        <v>0</v>
      </c>
      <c r="AC173" s="91">
        <f t="shared" si="87"/>
        <v>-5.4700000000000273</v>
      </c>
      <c r="AD173" s="2">
        <f t="shared" si="88"/>
        <v>0</v>
      </c>
      <c r="AF173" s="115" t="s">
        <v>142</v>
      </c>
      <c r="AG173" s="109" t="s">
        <v>13</v>
      </c>
      <c r="AH173" s="109" t="s">
        <v>14</v>
      </c>
      <c r="AI173" s="78">
        <v>430</v>
      </c>
      <c r="AJ173" s="78">
        <f t="shared" si="89"/>
        <v>516</v>
      </c>
      <c r="AK173" s="72" t="b">
        <f t="shared" si="90"/>
        <v>1</v>
      </c>
      <c r="AL173" s="93">
        <f t="shared" si="91"/>
        <v>0</v>
      </c>
      <c r="AM173" s="93">
        <f t="shared" si="92"/>
        <v>632.5</v>
      </c>
      <c r="AN173" s="93">
        <f t="shared" si="93"/>
        <v>759</v>
      </c>
      <c r="AO173" s="25">
        <f t="shared" si="94"/>
        <v>0.47093023255813954</v>
      </c>
      <c r="AQ173" s="2">
        <f t="shared" si="95"/>
        <v>0</v>
      </c>
      <c r="AR173" s="2">
        <f t="shared" si="96"/>
        <v>430</v>
      </c>
      <c r="AS173" t="b">
        <f>AF173='[3]Материалы в ДС'!A166</f>
        <v>1</v>
      </c>
      <c r="AT173" s="95">
        <f>AI173-'[3]Материалы в ДС'!D166</f>
        <v>0</v>
      </c>
    </row>
    <row r="174" ht="15" customHeight="1">
      <c r="A174" s="108" t="s">
        <v>646</v>
      </c>
      <c r="B174" s="108"/>
      <c r="C174" s="108"/>
      <c r="D174" s="109" t="s">
        <v>544</v>
      </c>
      <c r="E174" s="109" t="s">
        <v>14</v>
      </c>
      <c r="F174" s="77">
        <v>669.66999999999996</v>
      </c>
      <c r="G174" s="78">
        <f t="shared" si="79"/>
        <v>803.60000000000002</v>
      </c>
      <c r="H174" s="78">
        <f t="shared" si="80"/>
        <v>984.17000000000007</v>
      </c>
      <c r="I174" s="78">
        <v>1181</v>
      </c>
      <c r="J174" s="25">
        <f t="shared" si="81"/>
        <v>0.46963663514186149</v>
      </c>
      <c r="K174" s="110" t="s">
        <v>646</v>
      </c>
      <c r="L174" s="111" t="s">
        <v>544</v>
      </c>
      <c r="M174" s="112" t="s">
        <v>14</v>
      </c>
      <c r="N174" s="113"/>
      <c r="O174" s="113">
        <v>1181</v>
      </c>
      <c r="P174" s="81">
        <f t="shared" si="78"/>
        <v>0</v>
      </c>
      <c r="Q174" s="82" t="s">
        <v>646</v>
      </c>
      <c r="R174" s="114" t="s">
        <v>544</v>
      </c>
      <c r="S174" s="114" t="s">
        <v>14</v>
      </c>
      <c r="T174" s="85">
        <v>669.66999999999996</v>
      </c>
      <c r="U174" s="86" t="b">
        <f t="shared" si="83"/>
        <v>1</v>
      </c>
      <c r="V174" s="87">
        <f t="shared" si="84"/>
        <v>0</v>
      </c>
      <c r="W174" s="108" t="s">
        <v>646</v>
      </c>
      <c r="X174" s="109" t="s">
        <v>544</v>
      </c>
      <c r="Y174" s="109" t="s">
        <v>14</v>
      </c>
      <c r="Z174" s="89">
        <v>1181</v>
      </c>
      <c r="AA174" s="90" t="b">
        <f t="shared" si="85"/>
        <v>1</v>
      </c>
      <c r="AB174" s="81">
        <f t="shared" si="86"/>
        <v>0</v>
      </c>
      <c r="AC174" s="91">
        <f t="shared" si="87"/>
        <v>0</v>
      </c>
      <c r="AD174" s="2">
        <f t="shared" si="88"/>
        <v>0.0039999999999054126</v>
      </c>
      <c r="AF174" s="115" t="s">
        <v>646</v>
      </c>
      <c r="AG174" s="109" t="s">
        <v>544</v>
      </c>
      <c r="AH174" s="109" t="s">
        <v>14</v>
      </c>
      <c r="AI174" s="78">
        <v>725</v>
      </c>
      <c r="AJ174" s="78">
        <f t="shared" si="89"/>
        <v>870</v>
      </c>
      <c r="AK174" s="72" t="b">
        <f t="shared" si="90"/>
        <v>1</v>
      </c>
      <c r="AL174" s="93">
        <f t="shared" si="91"/>
        <v>66.399999999999977</v>
      </c>
      <c r="AM174" s="93">
        <f t="shared" si="92"/>
        <v>1065.8333333333335</v>
      </c>
      <c r="AN174" s="93">
        <f t="shared" si="93"/>
        <v>1279</v>
      </c>
      <c r="AO174" s="25">
        <f t="shared" si="94"/>
        <v>0.47011494252873565</v>
      </c>
      <c r="AQ174" s="2">
        <f t="shared" si="95"/>
        <v>98</v>
      </c>
      <c r="AR174" s="2">
        <f t="shared" si="96"/>
        <v>725</v>
      </c>
      <c r="AS174" t="b">
        <f>AF174='[3]Материалы в ДС'!A167</f>
        <v>1</v>
      </c>
      <c r="AT174" s="95">
        <f>AI174-'[3]Материалы в ДС'!D167</f>
        <v>0</v>
      </c>
    </row>
    <row r="175" ht="15" customHeight="1">
      <c r="A175" s="108" t="s">
        <v>647</v>
      </c>
      <c r="B175" s="108"/>
      <c r="C175" s="108"/>
      <c r="D175" s="109" t="s">
        <v>544</v>
      </c>
      <c r="E175" s="109" t="s">
        <v>14</v>
      </c>
      <c r="F175" s="77">
        <v>1002.33</v>
      </c>
      <c r="G175" s="78">
        <f t="shared" si="79"/>
        <v>1202.8</v>
      </c>
      <c r="H175" s="78">
        <f t="shared" si="80"/>
        <v>1473.3299999999999</v>
      </c>
      <c r="I175" s="78">
        <v>1768</v>
      </c>
      <c r="J175" s="25">
        <f t="shared" si="81"/>
        <v>0.46990355836381781</v>
      </c>
      <c r="K175" s="110" t="s">
        <v>647</v>
      </c>
      <c r="L175" s="111" t="s">
        <v>544</v>
      </c>
      <c r="M175" s="112" t="s">
        <v>14</v>
      </c>
      <c r="N175" s="113"/>
      <c r="O175" s="113">
        <v>1768</v>
      </c>
      <c r="P175" s="81">
        <f t="shared" si="78"/>
        <v>0</v>
      </c>
      <c r="Q175" s="82" t="s">
        <v>647</v>
      </c>
      <c r="R175" s="114" t="s">
        <v>544</v>
      </c>
      <c r="S175" s="114" t="s">
        <v>14</v>
      </c>
      <c r="T175" s="106">
        <v>1002.33</v>
      </c>
      <c r="U175" s="86" t="b">
        <f t="shared" si="83"/>
        <v>1</v>
      </c>
      <c r="V175" s="87">
        <f t="shared" si="84"/>
        <v>0</v>
      </c>
      <c r="W175" s="108" t="s">
        <v>647</v>
      </c>
      <c r="X175" s="109" t="s">
        <v>544</v>
      </c>
      <c r="Y175" s="109" t="s">
        <v>14</v>
      </c>
      <c r="Z175" s="89">
        <v>1768</v>
      </c>
      <c r="AA175" s="90" t="b">
        <f t="shared" si="85"/>
        <v>1</v>
      </c>
      <c r="AB175" s="81">
        <f t="shared" si="86"/>
        <v>0</v>
      </c>
      <c r="AC175" s="91">
        <f t="shared" si="87"/>
        <v>0</v>
      </c>
      <c r="AD175" s="2">
        <f t="shared" si="88"/>
        <v>-0.0039999999999054126</v>
      </c>
      <c r="AF175" s="115" t="s">
        <v>647</v>
      </c>
      <c r="AG175" s="109" t="s">
        <v>544</v>
      </c>
      <c r="AH175" s="109" t="s">
        <v>14</v>
      </c>
      <c r="AI175" s="78">
        <v>1074.1700000000001</v>
      </c>
      <c r="AJ175" s="78">
        <f t="shared" si="89"/>
        <v>1289</v>
      </c>
      <c r="AK175" s="72" t="b">
        <f t="shared" si="90"/>
        <v>1</v>
      </c>
      <c r="AL175" s="93">
        <f t="shared" si="91"/>
        <v>86.200000000000045</v>
      </c>
      <c r="AM175" s="93">
        <f t="shared" si="92"/>
        <v>1579.1666666666667</v>
      </c>
      <c r="AN175" s="93">
        <f t="shared" si="93"/>
        <v>1895</v>
      </c>
      <c r="AO175" s="25">
        <f t="shared" si="94"/>
        <v>0.47013188518231186</v>
      </c>
      <c r="AQ175" s="2">
        <f t="shared" si="95"/>
        <v>127</v>
      </c>
      <c r="AR175" s="2">
        <f t="shared" si="96"/>
        <v>1074.1700000000001</v>
      </c>
      <c r="AS175" t="b">
        <f>AF175='[3]Материалы в ДС'!A168</f>
        <v>1</v>
      </c>
      <c r="AT175" s="95">
        <f>AI175-'[3]Материалы в ДС'!D168</f>
        <v>0</v>
      </c>
    </row>
    <row r="176" ht="15" customHeight="1">
      <c r="A176" s="69" t="s">
        <v>143</v>
      </c>
      <c r="B176" s="69"/>
      <c r="C176" s="69"/>
      <c r="D176" s="59"/>
      <c r="E176" s="96"/>
      <c r="F176" s="97">
        <v>0</v>
      </c>
      <c r="G176" s="98"/>
      <c r="H176" s="98">
        <f t="shared" si="80"/>
        <v>0</v>
      </c>
      <c r="I176" s="98"/>
      <c r="J176" s="25"/>
      <c r="K176" s="62" t="s">
        <v>143</v>
      </c>
      <c r="L176" s="63"/>
      <c r="M176" s="99"/>
      <c r="N176" s="100"/>
      <c r="O176" s="100"/>
      <c r="P176" s="81">
        <f t="shared" si="78"/>
        <v>0</v>
      </c>
      <c r="Q176" s="66" t="s">
        <v>143</v>
      </c>
      <c r="R176" s="67"/>
      <c r="S176" s="101"/>
      <c r="T176" s="102">
        <v>0</v>
      </c>
      <c r="U176" s="86" t="b">
        <f t="shared" si="83"/>
        <v>1</v>
      </c>
      <c r="V176" s="87">
        <f t="shared" si="84"/>
        <v>0</v>
      </c>
      <c r="W176" s="69" t="s">
        <v>143</v>
      </c>
      <c r="X176" s="59"/>
      <c r="Y176" s="96"/>
      <c r="Z176" s="103"/>
      <c r="AA176" s="90" t="b">
        <f t="shared" si="85"/>
        <v>1</v>
      </c>
      <c r="AB176" s="81">
        <f t="shared" si="86"/>
        <v>0</v>
      </c>
      <c r="AC176" s="91">
        <f t="shared" si="87"/>
        <v>0</v>
      </c>
      <c r="AD176" s="2">
        <f t="shared" si="88"/>
        <v>0</v>
      </c>
      <c r="AF176" s="57" t="s">
        <v>143</v>
      </c>
      <c r="AG176" s="59"/>
      <c r="AH176" s="96"/>
      <c r="AI176" s="98">
        <v>0</v>
      </c>
      <c r="AJ176" s="104"/>
      <c r="AK176" s="72" t="b">
        <f t="shared" si="90"/>
        <v>1</v>
      </c>
      <c r="AL176" s="70"/>
      <c r="AM176" s="70"/>
      <c r="AN176" s="70"/>
      <c r="AQ176" s="2"/>
      <c r="AR176" s="2">
        <f t="shared" si="96"/>
        <v>0</v>
      </c>
      <c r="AS176" t="b">
        <f>AF176='[3]Материалы в ДС'!A169</f>
        <v>1</v>
      </c>
      <c r="AT176" s="95">
        <f>AI176-'[3]Материалы в ДС'!D169</f>
        <v>0</v>
      </c>
    </row>
    <row r="177" ht="15" customHeight="1">
      <c r="A177" s="74" t="s">
        <v>144</v>
      </c>
      <c r="B177" s="74"/>
      <c r="C177" s="74"/>
      <c r="D177" s="75" t="s">
        <v>13</v>
      </c>
      <c r="E177" s="76" t="s">
        <v>14</v>
      </c>
      <c r="F177" s="77">
        <v>2730.4499999999998</v>
      </c>
      <c r="G177" s="78">
        <f t="shared" si="79"/>
        <v>3276.54</v>
      </c>
      <c r="H177" s="78">
        <f t="shared" si="80"/>
        <v>3554.1700000000001</v>
      </c>
      <c r="I177" s="78">
        <v>4265</v>
      </c>
      <c r="J177" s="25">
        <f t="shared" si="81"/>
        <v>0.30167798958657599</v>
      </c>
      <c r="K177" s="79" t="s">
        <v>144</v>
      </c>
      <c r="L177" s="75" t="s">
        <v>13</v>
      </c>
      <c r="M177" s="76" t="s">
        <v>14</v>
      </c>
      <c r="N177" s="80">
        <v>3725</v>
      </c>
      <c r="O177" s="80">
        <f t="shared" si="82"/>
        <v>3725</v>
      </c>
      <c r="P177" s="81">
        <f t="shared" si="78"/>
        <v>-540</v>
      </c>
      <c r="Q177" s="82" t="s">
        <v>144</v>
      </c>
      <c r="R177" s="83" t="s">
        <v>13</v>
      </c>
      <c r="S177" s="84" t="s">
        <v>14</v>
      </c>
      <c r="T177" s="106">
        <v>2384.8800000000001</v>
      </c>
      <c r="U177" s="86" t="b">
        <f t="shared" si="83"/>
        <v>1</v>
      </c>
      <c r="V177" s="87">
        <f t="shared" si="84"/>
        <v>-345.56999999999971</v>
      </c>
      <c r="W177" s="74" t="s">
        <v>648</v>
      </c>
      <c r="X177" s="75" t="s">
        <v>13</v>
      </c>
      <c r="Y177" s="88" t="s">
        <v>14</v>
      </c>
      <c r="Z177" s="89">
        <v>4265</v>
      </c>
      <c r="AA177" s="90" t="b">
        <f t="shared" si="85"/>
        <v>0</v>
      </c>
      <c r="AB177" s="81">
        <f t="shared" si="86"/>
        <v>0</v>
      </c>
      <c r="AC177" s="91">
        <f t="shared" si="87"/>
        <v>-345.56999999999971</v>
      </c>
      <c r="AD177" s="2">
        <f t="shared" si="88"/>
        <v>-4.5474735088646412e-13</v>
      </c>
      <c r="AF177" s="79" t="s">
        <v>144</v>
      </c>
      <c r="AG177" s="75" t="s">
        <v>13</v>
      </c>
      <c r="AH177" s="76" t="s">
        <v>14</v>
      </c>
      <c r="AI177" s="78">
        <v>2753.3299999999999</v>
      </c>
      <c r="AJ177" s="78">
        <f t="shared" si="89"/>
        <v>3304</v>
      </c>
      <c r="AK177" s="72" t="b">
        <f t="shared" si="90"/>
        <v>1</v>
      </c>
      <c r="AL177" s="93">
        <f t="shared" si="91"/>
        <v>27.460000000000036</v>
      </c>
      <c r="AM177" s="93">
        <f t="shared" si="92"/>
        <v>3584.166666666667</v>
      </c>
      <c r="AN177" s="93">
        <f t="shared" si="93"/>
        <v>4301</v>
      </c>
      <c r="AO177" s="25">
        <f t="shared" si="94"/>
        <v>0.30175544794188863</v>
      </c>
      <c r="AQ177" s="2">
        <f t="shared" si="95"/>
        <v>36</v>
      </c>
      <c r="AR177" s="2">
        <f t="shared" si="96"/>
        <v>2753.3299999999999</v>
      </c>
      <c r="AS177" t="b">
        <f>AF177='[3]Материалы в ДС'!A170</f>
        <v>1</v>
      </c>
      <c r="AT177" s="95">
        <f>AI177-'[3]Материалы в ДС'!D170</f>
        <v>0</v>
      </c>
    </row>
    <row r="178" ht="15" customHeight="1">
      <c r="A178" s="74" t="s">
        <v>145</v>
      </c>
      <c r="B178" s="74"/>
      <c r="C178" s="74"/>
      <c r="D178" s="75" t="s">
        <v>22</v>
      </c>
      <c r="E178" s="76" t="s">
        <v>14</v>
      </c>
      <c r="F178" s="77">
        <v>1694.1700000000001</v>
      </c>
      <c r="G178" s="78">
        <f t="shared" si="79"/>
        <v>2033</v>
      </c>
      <c r="H178" s="78">
        <f t="shared" si="80"/>
        <v>2204.1700000000001</v>
      </c>
      <c r="I178" s="78">
        <v>2645</v>
      </c>
      <c r="J178" s="25">
        <f t="shared" si="81"/>
        <v>0.3010329562223315</v>
      </c>
      <c r="K178" s="79" t="s">
        <v>145</v>
      </c>
      <c r="L178" s="75" t="s">
        <v>22</v>
      </c>
      <c r="M178" s="76" t="s">
        <v>14</v>
      </c>
      <c r="N178" s="80">
        <v>2216</v>
      </c>
      <c r="O178" s="80">
        <f t="shared" si="82"/>
        <v>2216</v>
      </c>
      <c r="P178" s="81">
        <f t="shared" si="78"/>
        <v>-429</v>
      </c>
      <c r="Q178" s="82" t="s">
        <v>145</v>
      </c>
      <c r="R178" s="83" t="s">
        <v>22</v>
      </c>
      <c r="S178" s="84" t="s">
        <v>14</v>
      </c>
      <c r="T178" s="106">
        <v>1419.48</v>
      </c>
      <c r="U178" s="86" t="b">
        <f t="shared" si="83"/>
        <v>1</v>
      </c>
      <c r="V178" s="87">
        <f t="shared" si="84"/>
        <v>-274.69000000000005</v>
      </c>
      <c r="W178" s="74" t="s">
        <v>649</v>
      </c>
      <c r="X178" s="75" t="s">
        <v>22</v>
      </c>
      <c r="Y178" s="88" t="s">
        <v>14</v>
      </c>
      <c r="Z178" s="89">
        <v>2645</v>
      </c>
      <c r="AA178" s="90" t="b">
        <f t="shared" si="85"/>
        <v>0</v>
      </c>
      <c r="AB178" s="81">
        <f t="shared" si="86"/>
        <v>0</v>
      </c>
      <c r="AC178" s="91">
        <f t="shared" si="87"/>
        <v>-274.69000000000005</v>
      </c>
      <c r="AD178" s="2">
        <f t="shared" si="88"/>
        <v>0.0039999999999054126</v>
      </c>
      <c r="AF178" s="79" t="s">
        <v>145</v>
      </c>
      <c r="AG178" s="75" t="s">
        <v>22</v>
      </c>
      <c r="AH178" s="76" t="s">
        <v>14</v>
      </c>
      <c r="AI178" s="78">
        <v>1867.5</v>
      </c>
      <c r="AJ178" s="78">
        <f t="shared" si="89"/>
        <v>2241</v>
      </c>
      <c r="AK178" s="72" t="b">
        <f t="shared" si="90"/>
        <v>1</v>
      </c>
      <c r="AL178" s="93">
        <f t="shared" si="91"/>
        <v>208</v>
      </c>
      <c r="AM178" s="93">
        <f t="shared" si="92"/>
        <v>2430</v>
      </c>
      <c r="AN178" s="93">
        <f t="shared" si="93"/>
        <v>2916</v>
      </c>
      <c r="AO178" s="25">
        <f t="shared" si="94"/>
        <v>0.30120481927710846</v>
      </c>
      <c r="AQ178" s="2">
        <f t="shared" si="95"/>
        <v>271</v>
      </c>
      <c r="AR178" s="2">
        <f t="shared" si="96"/>
        <v>1867.5</v>
      </c>
      <c r="AS178" t="b">
        <f>AF178='[3]Материалы в ДС'!A171</f>
        <v>1</v>
      </c>
      <c r="AT178" s="95">
        <f>AI178-'[3]Материалы в ДС'!D171</f>
        <v>0</v>
      </c>
    </row>
    <row r="179" ht="15" customHeight="1">
      <c r="A179" s="74" t="s">
        <v>146</v>
      </c>
      <c r="B179" s="74"/>
      <c r="C179" s="74"/>
      <c r="D179" s="75" t="s">
        <v>22</v>
      </c>
      <c r="E179" s="76" t="s">
        <v>14</v>
      </c>
      <c r="F179" s="77">
        <v>4585</v>
      </c>
      <c r="G179" s="78">
        <f t="shared" si="79"/>
        <v>5502</v>
      </c>
      <c r="H179" s="78">
        <f t="shared" si="80"/>
        <v>6007.5</v>
      </c>
      <c r="I179" s="78">
        <v>7209</v>
      </c>
      <c r="J179" s="25">
        <f t="shared" si="81"/>
        <v>0.31025081788440567</v>
      </c>
      <c r="K179" s="79" t="s">
        <v>146</v>
      </c>
      <c r="L179" s="75" t="s">
        <v>22</v>
      </c>
      <c r="M179" s="76" t="s">
        <v>14</v>
      </c>
      <c r="N179" s="80">
        <v>6040</v>
      </c>
      <c r="O179" s="80">
        <f t="shared" si="82"/>
        <v>6040</v>
      </c>
      <c r="P179" s="81">
        <f t="shared" si="78"/>
        <v>-1169</v>
      </c>
      <c r="Q179" s="141" t="s">
        <v>146</v>
      </c>
      <c r="R179" s="83" t="s">
        <v>22</v>
      </c>
      <c r="S179" s="84" t="s">
        <v>14</v>
      </c>
      <c r="T179" s="106">
        <v>3841.4699999999998</v>
      </c>
      <c r="U179" s="86" t="b">
        <f t="shared" si="83"/>
        <v>1</v>
      </c>
      <c r="V179" s="87">
        <f t="shared" si="84"/>
        <v>-743.5300000000002</v>
      </c>
      <c r="W179" s="74" t="s">
        <v>650</v>
      </c>
      <c r="X179" s="75" t="s">
        <v>22</v>
      </c>
      <c r="Y179" s="88" t="s">
        <v>14</v>
      </c>
      <c r="Z179" s="89">
        <v>7209</v>
      </c>
      <c r="AA179" s="90" t="b">
        <f t="shared" si="85"/>
        <v>0</v>
      </c>
      <c r="AB179" s="81">
        <f t="shared" si="86"/>
        <v>0</v>
      </c>
      <c r="AC179" s="91">
        <f t="shared" si="87"/>
        <v>-743.5300000000002</v>
      </c>
      <c r="AD179" s="2">
        <f t="shared" si="88"/>
        <v>0</v>
      </c>
      <c r="AF179" s="79" t="s">
        <v>146</v>
      </c>
      <c r="AG179" s="75" t="s">
        <v>22</v>
      </c>
      <c r="AH179" s="76" t="s">
        <v>14</v>
      </c>
      <c r="AI179" s="78">
        <v>5155</v>
      </c>
      <c r="AJ179" s="78">
        <f t="shared" si="89"/>
        <v>6186</v>
      </c>
      <c r="AK179" s="72" t="b">
        <f t="shared" si="90"/>
        <v>1</v>
      </c>
      <c r="AL179" s="93">
        <f t="shared" si="91"/>
        <v>684</v>
      </c>
      <c r="AM179" s="93">
        <f t="shared" si="92"/>
        <v>6754.166666666667</v>
      </c>
      <c r="AN179" s="93">
        <f t="shared" si="93"/>
        <v>8105</v>
      </c>
      <c r="AO179" s="25">
        <f t="shared" si="94"/>
        <v>0.31021661817006141</v>
      </c>
      <c r="AQ179" s="2">
        <f t="shared" si="95"/>
        <v>896</v>
      </c>
      <c r="AR179" s="2">
        <f t="shared" si="96"/>
        <v>5155</v>
      </c>
      <c r="AS179" t="b">
        <f>AF179='[3]Материалы в ДС'!A172</f>
        <v>1</v>
      </c>
      <c r="AT179" s="95">
        <f>AI179-'[3]Материалы в ДС'!D172</f>
        <v>0</v>
      </c>
    </row>
    <row r="180" ht="15" customHeight="1">
      <c r="A180" s="74" t="s">
        <v>147</v>
      </c>
      <c r="B180" s="74"/>
      <c r="C180" s="74"/>
      <c r="D180" s="75" t="s">
        <v>13</v>
      </c>
      <c r="E180" s="76" t="s">
        <v>14</v>
      </c>
      <c r="F180" s="77">
        <v>5732.5</v>
      </c>
      <c r="G180" s="78">
        <f t="shared" si="79"/>
        <v>6879</v>
      </c>
      <c r="H180" s="78">
        <f t="shared" si="80"/>
        <v>7461.6700000000001</v>
      </c>
      <c r="I180" s="78">
        <v>8954</v>
      </c>
      <c r="J180" s="25">
        <f t="shared" si="81"/>
        <v>0.30164268062218347</v>
      </c>
      <c r="K180" s="79" t="s">
        <v>147</v>
      </c>
      <c r="L180" s="75" t="s">
        <v>13</v>
      </c>
      <c r="M180" s="76" t="s">
        <v>14</v>
      </c>
      <c r="N180" s="80">
        <v>7430</v>
      </c>
      <c r="O180" s="80">
        <f t="shared" si="82"/>
        <v>7430</v>
      </c>
      <c r="P180" s="81">
        <f t="shared" si="78"/>
        <v>-1524</v>
      </c>
      <c r="Q180" s="82" t="s">
        <v>147</v>
      </c>
      <c r="R180" s="83" t="s">
        <v>13</v>
      </c>
      <c r="S180" s="84" t="s">
        <v>14</v>
      </c>
      <c r="T180" s="106">
        <v>4757.0100000000002</v>
      </c>
      <c r="U180" s="86" t="b">
        <f t="shared" si="83"/>
        <v>1</v>
      </c>
      <c r="V180" s="87">
        <f t="shared" si="84"/>
        <v>-975.48999999999978</v>
      </c>
      <c r="W180" s="74" t="s">
        <v>651</v>
      </c>
      <c r="X180" s="75" t="s">
        <v>13</v>
      </c>
      <c r="Y180" s="88" t="s">
        <v>14</v>
      </c>
      <c r="Z180" s="89">
        <v>8954</v>
      </c>
      <c r="AA180" s="90" t="b">
        <f t="shared" si="85"/>
        <v>0</v>
      </c>
      <c r="AB180" s="81">
        <f t="shared" si="86"/>
        <v>0</v>
      </c>
      <c r="AC180" s="91">
        <f t="shared" si="87"/>
        <v>-975.48999999999978</v>
      </c>
      <c r="AD180" s="2">
        <f t="shared" si="88"/>
        <v>0</v>
      </c>
      <c r="AF180" s="79" t="s">
        <v>147</v>
      </c>
      <c r="AG180" s="75" t="s">
        <v>13</v>
      </c>
      <c r="AH180" s="76" t="s">
        <v>14</v>
      </c>
      <c r="AI180" s="78">
        <v>5732.5</v>
      </c>
      <c r="AJ180" s="78">
        <f t="shared" si="89"/>
        <v>6879</v>
      </c>
      <c r="AK180" s="72" t="b">
        <f t="shared" si="90"/>
        <v>1</v>
      </c>
      <c r="AL180" s="93">
        <f t="shared" si="91"/>
        <v>0</v>
      </c>
      <c r="AM180" s="93">
        <f t="shared" si="92"/>
        <v>7461.666666666667</v>
      </c>
      <c r="AN180" s="93">
        <f t="shared" si="93"/>
        <v>8954</v>
      </c>
      <c r="AO180" s="25">
        <f t="shared" si="94"/>
        <v>0.30164268062218347</v>
      </c>
      <c r="AQ180" s="2">
        <f t="shared" si="95"/>
        <v>0</v>
      </c>
      <c r="AR180" s="2">
        <f t="shared" si="96"/>
        <v>5732.5</v>
      </c>
      <c r="AS180" t="b">
        <f>AF180='[3]Материалы в ДС'!A173</f>
        <v>1</v>
      </c>
      <c r="AT180" s="95">
        <f>AI180-'[3]Материалы в ДС'!D173</f>
        <v>0</v>
      </c>
    </row>
    <row r="181" ht="15" customHeight="1">
      <c r="A181" s="74" t="s">
        <v>148</v>
      </c>
      <c r="B181" s="74"/>
      <c r="C181" s="74"/>
      <c r="D181" s="75" t="s">
        <v>13</v>
      </c>
      <c r="E181" s="76" t="s">
        <v>14</v>
      </c>
      <c r="F181" s="77">
        <v>3178.0900000000001</v>
      </c>
      <c r="G181" s="78">
        <f t="shared" si="79"/>
        <v>3813.71</v>
      </c>
      <c r="H181" s="78">
        <f t="shared" si="80"/>
        <v>4055.8299999999999</v>
      </c>
      <c r="I181" s="78">
        <v>4867</v>
      </c>
      <c r="J181" s="25">
        <f t="shared" si="81"/>
        <v>0.27618513206300421</v>
      </c>
      <c r="K181" s="79" t="s">
        <v>148</v>
      </c>
      <c r="L181" s="75" t="s">
        <v>13</v>
      </c>
      <c r="M181" s="76" t="s">
        <v>14</v>
      </c>
      <c r="N181" s="80">
        <v>4251</v>
      </c>
      <c r="O181" s="80">
        <f t="shared" si="82"/>
        <v>4251</v>
      </c>
      <c r="P181" s="81">
        <f t="shared" si="78"/>
        <v>-616</v>
      </c>
      <c r="Q181" s="82" t="s">
        <v>148</v>
      </c>
      <c r="R181" s="83" t="s">
        <v>13</v>
      </c>
      <c r="S181" s="84" t="s">
        <v>14</v>
      </c>
      <c r="T181" s="106">
        <v>2775.8800000000001</v>
      </c>
      <c r="U181" s="86" t="b">
        <f t="shared" si="83"/>
        <v>1</v>
      </c>
      <c r="V181" s="87">
        <f t="shared" si="84"/>
        <v>-402.21000000000004</v>
      </c>
      <c r="W181" s="74" t="s">
        <v>652</v>
      </c>
      <c r="X181" s="75" t="s">
        <v>13</v>
      </c>
      <c r="Y181" s="88" t="s">
        <v>14</v>
      </c>
      <c r="Z181" s="89">
        <v>4867</v>
      </c>
      <c r="AA181" s="90" t="b">
        <f t="shared" si="85"/>
        <v>0</v>
      </c>
      <c r="AB181" s="81">
        <f t="shared" si="86"/>
        <v>0</v>
      </c>
      <c r="AC181" s="91">
        <f t="shared" si="87"/>
        <v>-402.21000000000004</v>
      </c>
      <c r="AD181" s="2">
        <f t="shared" si="88"/>
        <v>-0.0019999999999527063</v>
      </c>
      <c r="AF181" s="79" t="s">
        <v>148</v>
      </c>
      <c r="AG181" s="75" t="s">
        <v>13</v>
      </c>
      <c r="AH181" s="76" t="s">
        <v>14</v>
      </c>
      <c r="AI181" s="78">
        <v>3205</v>
      </c>
      <c r="AJ181" s="78">
        <f t="shared" si="89"/>
        <v>3846</v>
      </c>
      <c r="AK181" s="72" t="b">
        <f t="shared" si="90"/>
        <v>1</v>
      </c>
      <c r="AL181" s="93">
        <f t="shared" si="91"/>
        <v>32.289999999999964</v>
      </c>
      <c r="AM181" s="93">
        <f t="shared" si="92"/>
        <v>4090</v>
      </c>
      <c r="AN181" s="93">
        <f t="shared" si="93"/>
        <v>4908</v>
      </c>
      <c r="AO181" s="25">
        <f t="shared" si="94"/>
        <v>0.27613104524180965</v>
      </c>
      <c r="AQ181" s="2">
        <f t="shared" si="95"/>
        <v>41</v>
      </c>
      <c r="AR181" s="2">
        <f t="shared" si="96"/>
        <v>3205</v>
      </c>
      <c r="AS181" t="b">
        <f>AF181='[3]Материалы в ДС'!A174</f>
        <v>1</v>
      </c>
      <c r="AT181" s="95">
        <f>AI181-'[3]Материалы в ДС'!D174</f>
        <v>0</v>
      </c>
    </row>
    <row r="182" ht="15" customHeight="1">
      <c r="A182" s="74" t="s">
        <v>149</v>
      </c>
      <c r="B182" s="74"/>
      <c r="C182" s="74"/>
      <c r="D182" s="75" t="s">
        <v>13</v>
      </c>
      <c r="E182" s="76" t="s">
        <v>14</v>
      </c>
      <c r="F182" s="77">
        <v>6028.9399999999996</v>
      </c>
      <c r="G182" s="78">
        <f t="shared" si="79"/>
        <v>7234.7300000000005</v>
      </c>
      <c r="H182" s="78">
        <f t="shared" si="80"/>
        <v>7941.6700000000001</v>
      </c>
      <c r="I182" s="78">
        <v>9530</v>
      </c>
      <c r="J182" s="25">
        <f t="shared" si="81"/>
        <v>0.31725717476671544</v>
      </c>
      <c r="K182" s="79" t="s">
        <v>149</v>
      </c>
      <c r="L182" s="75" t="s">
        <v>13</v>
      </c>
      <c r="M182" s="76" t="s">
        <v>14</v>
      </c>
      <c r="N182" s="80">
        <v>8324</v>
      </c>
      <c r="O182" s="80">
        <f t="shared" si="82"/>
        <v>8324</v>
      </c>
      <c r="P182" s="81">
        <f t="shared" si="78"/>
        <v>-1206</v>
      </c>
      <c r="Q182" s="141" t="s">
        <v>149</v>
      </c>
      <c r="R182" s="83" t="s">
        <v>13</v>
      </c>
      <c r="S182" s="84" t="s">
        <v>14</v>
      </c>
      <c r="T182" s="106">
        <v>5265.9099999999999</v>
      </c>
      <c r="U182" s="86" t="b">
        <f t="shared" si="83"/>
        <v>1</v>
      </c>
      <c r="V182" s="87">
        <f t="shared" si="84"/>
        <v>-763.02999999999975</v>
      </c>
      <c r="W182" s="74" t="s">
        <v>653</v>
      </c>
      <c r="X182" s="75" t="s">
        <v>13</v>
      </c>
      <c r="Y182" s="88" t="s">
        <v>14</v>
      </c>
      <c r="Z182" s="89">
        <v>9530</v>
      </c>
      <c r="AA182" s="90" t="b">
        <f t="shared" si="85"/>
        <v>0</v>
      </c>
      <c r="AB182" s="81">
        <f t="shared" si="86"/>
        <v>0</v>
      </c>
      <c r="AC182" s="91">
        <f t="shared" si="87"/>
        <v>-763.02999999999975</v>
      </c>
      <c r="AD182" s="2">
        <f t="shared" si="88"/>
        <v>-0.0020000000013169483</v>
      </c>
      <c r="AF182" s="79" t="s">
        <v>149</v>
      </c>
      <c r="AG182" s="75" t="s">
        <v>13</v>
      </c>
      <c r="AH182" s="76" t="s">
        <v>14</v>
      </c>
      <c r="AI182" s="78">
        <v>5654.1700000000001</v>
      </c>
      <c r="AJ182" s="78">
        <f t="shared" si="89"/>
        <v>6785</v>
      </c>
      <c r="AK182" s="72" t="b">
        <f t="shared" si="90"/>
        <v>1</v>
      </c>
      <c r="AL182" s="93">
        <f t="shared" si="91"/>
        <v>-449.73000000000047</v>
      </c>
      <c r="AM182" s="93">
        <f t="shared" si="92"/>
        <v>7448.3333333333339</v>
      </c>
      <c r="AN182" s="93">
        <f t="shared" si="93"/>
        <v>8938</v>
      </c>
      <c r="AO182" s="25">
        <f t="shared" si="94"/>
        <v>0.31731761238025058</v>
      </c>
      <c r="AQ182" s="2">
        <f t="shared" si="95"/>
        <v>-592</v>
      </c>
      <c r="AR182" s="2">
        <f t="shared" si="96"/>
        <v>5654.1700000000001</v>
      </c>
      <c r="AS182" t="b">
        <f>AF182='[3]Материалы в ДС'!A175</f>
        <v>1</v>
      </c>
      <c r="AT182" s="95">
        <f>AI182-'[3]Материалы в ДС'!D175</f>
        <v>0</v>
      </c>
    </row>
    <row r="183" ht="15" customHeight="1">
      <c r="A183" s="74" t="s">
        <v>150</v>
      </c>
      <c r="B183" s="74"/>
      <c r="C183" s="74"/>
      <c r="D183" s="75" t="s">
        <v>22</v>
      </c>
      <c r="E183" s="76" t="s">
        <v>14</v>
      </c>
      <c r="F183" s="77">
        <v>7139.1700000000001</v>
      </c>
      <c r="G183" s="78">
        <f t="shared" si="79"/>
        <v>8567</v>
      </c>
      <c r="H183" s="78">
        <f t="shared" si="80"/>
        <v>9242.5</v>
      </c>
      <c r="I183" s="78">
        <v>11091</v>
      </c>
      <c r="J183" s="25">
        <f t="shared" si="81"/>
        <v>0.29461888642465284</v>
      </c>
      <c r="K183" s="79" t="s">
        <v>150</v>
      </c>
      <c r="L183" s="75" t="s">
        <v>22</v>
      </c>
      <c r="M183" s="76" t="s">
        <v>14</v>
      </c>
      <c r="N183" s="80">
        <v>9292</v>
      </c>
      <c r="O183" s="80">
        <f t="shared" si="82"/>
        <v>9292</v>
      </c>
      <c r="P183" s="81">
        <f t="shared" si="78"/>
        <v>-1799</v>
      </c>
      <c r="Q183" s="82" t="s">
        <v>150</v>
      </c>
      <c r="R183" s="83" t="s">
        <v>22</v>
      </c>
      <c r="S183" s="84" t="s">
        <v>14</v>
      </c>
      <c r="T183" s="106">
        <v>5981.3000000000002</v>
      </c>
      <c r="U183" s="86" t="b">
        <f t="shared" si="83"/>
        <v>1</v>
      </c>
      <c r="V183" s="87">
        <f t="shared" si="84"/>
        <v>-1157.8699999999999</v>
      </c>
      <c r="W183" s="74" t="s">
        <v>654</v>
      </c>
      <c r="X183" s="75" t="s">
        <v>22</v>
      </c>
      <c r="Y183" s="88" t="s">
        <v>14</v>
      </c>
      <c r="Z183" s="89">
        <v>11091</v>
      </c>
      <c r="AA183" s="90" t="b">
        <f t="shared" si="85"/>
        <v>0</v>
      </c>
      <c r="AB183" s="81">
        <f t="shared" si="86"/>
        <v>0</v>
      </c>
      <c r="AC183" s="91">
        <f t="shared" si="87"/>
        <v>-1157.8699999999999</v>
      </c>
      <c r="AD183" s="2">
        <f t="shared" si="88"/>
        <v>0.0039999999989959178</v>
      </c>
      <c r="AF183" s="79" t="s">
        <v>150</v>
      </c>
      <c r="AG183" s="75" t="s">
        <v>22</v>
      </c>
      <c r="AH183" s="76" t="s">
        <v>14</v>
      </c>
      <c r="AI183" s="78">
        <v>8025.8299999999999</v>
      </c>
      <c r="AJ183" s="78">
        <f t="shared" si="89"/>
        <v>9631</v>
      </c>
      <c r="AK183" s="72" t="b">
        <f t="shared" si="90"/>
        <v>1</v>
      </c>
      <c r="AL183" s="93">
        <f t="shared" si="91"/>
        <v>1064</v>
      </c>
      <c r="AM183" s="93">
        <f t="shared" si="92"/>
        <v>10390</v>
      </c>
      <c r="AN183" s="93">
        <f t="shared" si="93"/>
        <v>12468</v>
      </c>
      <c r="AO183" s="25">
        <f t="shared" si="94"/>
        <v>0.29456961893884331</v>
      </c>
      <c r="AQ183" s="2">
        <f t="shared" si="95"/>
        <v>1377</v>
      </c>
      <c r="AR183" s="2">
        <f t="shared" si="96"/>
        <v>8025.8299999999999</v>
      </c>
      <c r="AS183" t="b">
        <f>AF183='[3]Материалы в ДС'!A176</f>
        <v>1</v>
      </c>
      <c r="AT183" s="95">
        <f>AI183-'[3]Материалы в ДС'!D176</f>
        <v>0</v>
      </c>
    </row>
    <row r="184" ht="15" customHeight="1">
      <c r="A184" s="74" t="s">
        <v>151</v>
      </c>
      <c r="B184" s="74"/>
      <c r="C184" s="74"/>
      <c r="D184" s="75" t="s">
        <v>13</v>
      </c>
      <c r="E184" s="76" t="s">
        <v>14</v>
      </c>
      <c r="F184" s="77">
        <v>4563.8500000000004</v>
      </c>
      <c r="G184" s="78">
        <f t="shared" si="79"/>
        <v>5476.6199999999999</v>
      </c>
      <c r="H184" s="78">
        <f t="shared" si="80"/>
        <v>5823.3299999999999</v>
      </c>
      <c r="I184" s="78">
        <v>6988</v>
      </c>
      <c r="J184" s="25">
        <f t="shared" si="81"/>
        <v>0.27596948482823347</v>
      </c>
      <c r="K184" s="79" t="s">
        <v>151</v>
      </c>
      <c r="L184" s="75" t="s">
        <v>13</v>
      </c>
      <c r="M184" s="76" t="s">
        <v>14</v>
      </c>
      <c r="N184" s="80">
        <v>6104</v>
      </c>
      <c r="O184" s="80">
        <f t="shared" si="82"/>
        <v>6104</v>
      </c>
      <c r="P184" s="81">
        <f t="shared" si="78"/>
        <v>-884</v>
      </c>
      <c r="Q184" s="82" t="s">
        <v>151</v>
      </c>
      <c r="R184" s="83" t="s">
        <v>13</v>
      </c>
      <c r="S184" s="84" t="s">
        <v>14</v>
      </c>
      <c r="T184" s="106">
        <v>3986.2399999999998</v>
      </c>
      <c r="U184" s="86" t="b">
        <f t="shared" si="83"/>
        <v>1</v>
      </c>
      <c r="V184" s="87">
        <f t="shared" si="84"/>
        <v>-577.61000000000058</v>
      </c>
      <c r="W184" s="74" t="s">
        <v>655</v>
      </c>
      <c r="X184" s="75" t="s">
        <v>13</v>
      </c>
      <c r="Y184" s="88" t="s">
        <v>14</v>
      </c>
      <c r="Z184" s="89">
        <v>6988</v>
      </c>
      <c r="AA184" s="90" t="b">
        <f t="shared" si="85"/>
        <v>0</v>
      </c>
      <c r="AB184" s="81">
        <f t="shared" si="86"/>
        <v>0</v>
      </c>
      <c r="AC184" s="91">
        <f t="shared" si="87"/>
        <v>-577.61000000000058</v>
      </c>
      <c r="AD184" s="2">
        <f t="shared" si="88"/>
        <v>0</v>
      </c>
      <c r="AF184" s="79" t="s">
        <v>151</v>
      </c>
      <c r="AG184" s="75" t="s">
        <v>13</v>
      </c>
      <c r="AH184" s="76" t="s">
        <v>14</v>
      </c>
      <c r="AI184" s="78">
        <v>4855</v>
      </c>
      <c r="AJ184" s="78">
        <f t="shared" si="89"/>
        <v>5826</v>
      </c>
      <c r="AK184" s="72" t="b">
        <f t="shared" si="90"/>
        <v>1</v>
      </c>
      <c r="AL184" s="93">
        <f t="shared" si="91"/>
        <v>349.38000000000011</v>
      </c>
      <c r="AM184" s="93">
        <f t="shared" si="92"/>
        <v>6195</v>
      </c>
      <c r="AN184" s="93">
        <f t="shared" si="93"/>
        <v>7434</v>
      </c>
      <c r="AO184" s="25">
        <f t="shared" si="94"/>
        <v>0.27600411946446962</v>
      </c>
      <c r="AQ184" s="2">
        <f t="shared" si="95"/>
        <v>446</v>
      </c>
      <c r="AR184" s="2">
        <f t="shared" si="96"/>
        <v>4855</v>
      </c>
      <c r="AS184" t="b">
        <f>AF184='[3]Материалы в ДС'!A177</f>
        <v>1</v>
      </c>
      <c r="AT184" s="95">
        <f>AI184-'[3]Материалы в ДС'!D177</f>
        <v>0</v>
      </c>
    </row>
    <row r="185" ht="15" customHeight="1">
      <c r="A185" s="74" t="s">
        <v>152</v>
      </c>
      <c r="B185" s="74"/>
      <c r="C185" s="74"/>
      <c r="D185" s="75" t="s">
        <v>13</v>
      </c>
      <c r="E185" s="76" t="s">
        <v>14</v>
      </c>
      <c r="F185" s="77">
        <v>6743.1000000000004</v>
      </c>
      <c r="G185" s="78">
        <f t="shared" si="79"/>
        <v>8091.7200000000003</v>
      </c>
      <c r="H185" s="78">
        <f t="shared" si="80"/>
        <v>8604.1700000000001</v>
      </c>
      <c r="I185" s="78">
        <v>10325</v>
      </c>
      <c r="J185" s="25">
        <f t="shared" si="81"/>
        <v>0.27599570919408967</v>
      </c>
      <c r="K185" s="79" t="s">
        <v>152</v>
      </c>
      <c r="L185" s="75" t="s">
        <v>13</v>
      </c>
      <c r="M185" s="76" t="s">
        <v>14</v>
      </c>
      <c r="N185" s="80">
        <v>9018</v>
      </c>
      <c r="O185" s="80">
        <f t="shared" si="82"/>
        <v>9018</v>
      </c>
      <c r="P185" s="81">
        <f t="shared" si="78"/>
        <v>-1307</v>
      </c>
      <c r="Q185" s="82" t="s">
        <v>152</v>
      </c>
      <c r="R185" s="83" t="s">
        <v>13</v>
      </c>
      <c r="S185" s="84" t="s">
        <v>14</v>
      </c>
      <c r="T185" s="106">
        <v>5889.6800000000003</v>
      </c>
      <c r="U185" s="86" t="b">
        <f t="shared" si="83"/>
        <v>1</v>
      </c>
      <c r="V185" s="87">
        <f t="shared" si="84"/>
        <v>-853.42000000000007</v>
      </c>
      <c r="W185" s="74" t="s">
        <v>656</v>
      </c>
      <c r="X185" s="75" t="s">
        <v>13</v>
      </c>
      <c r="Y185" s="88" t="s">
        <v>14</v>
      </c>
      <c r="Z185" s="89">
        <v>10325</v>
      </c>
      <c r="AA185" s="90" t="b">
        <f t="shared" si="85"/>
        <v>0</v>
      </c>
      <c r="AB185" s="81">
        <f t="shared" si="86"/>
        <v>0</v>
      </c>
      <c r="AC185" s="91">
        <f t="shared" si="87"/>
        <v>-853.42000000000007</v>
      </c>
      <c r="AD185" s="2">
        <f t="shared" si="88"/>
        <v>0</v>
      </c>
      <c r="AF185" s="79" t="s">
        <v>152</v>
      </c>
      <c r="AG185" s="75" t="s">
        <v>13</v>
      </c>
      <c r="AH185" s="76" t="s">
        <v>14</v>
      </c>
      <c r="AI185" s="78">
        <v>6800</v>
      </c>
      <c r="AJ185" s="78">
        <f t="shared" si="89"/>
        <v>8160</v>
      </c>
      <c r="AK185" s="72" t="b">
        <f t="shared" si="90"/>
        <v>1</v>
      </c>
      <c r="AL185" s="93">
        <f t="shared" si="91"/>
        <v>68.279999999999745</v>
      </c>
      <c r="AM185" s="93">
        <f t="shared" si="92"/>
        <v>8676.6666666666679</v>
      </c>
      <c r="AN185" s="93">
        <f t="shared" si="93"/>
        <v>10412</v>
      </c>
      <c r="AO185" s="25">
        <f t="shared" si="94"/>
        <v>0.27598039215686276</v>
      </c>
      <c r="AQ185" s="2">
        <f t="shared" si="95"/>
        <v>87</v>
      </c>
      <c r="AR185" s="2">
        <f t="shared" si="96"/>
        <v>6800</v>
      </c>
      <c r="AS185" t="b">
        <f>AF185='[3]Материалы в ДС'!A178</f>
        <v>1</v>
      </c>
      <c r="AT185" s="95">
        <f>AI185-'[3]Материалы в ДС'!D178</f>
        <v>0</v>
      </c>
    </row>
    <row r="186" ht="15" customHeight="1">
      <c r="A186" s="74" t="s">
        <v>153</v>
      </c>
      <c r="B186" s="74"/>
      <c r="C186" s="74"/>
      <c r="D186" s="75" t="s">
        <v>13</v>
      </c>
      <c r="E186" s="76" t="s">
        <v>14</v>
      </c>
      <c r="F186" s="77">
        <v>8414.3600000000006</v>
      </c>
      <c r="G186" s="78">
        <f t="shared" si="79"/>
        <v>10097.23</v>
      </c>
      <c r="H186" s="78">
        <f t="shared" si="80"/>
        <v>10737.5</v>
      </c>
      <c r="I186" s="78">
        <v>12885</v>
      </c>
      <c r="J186" s="25">
        <f t="shared" si="81"/>
        <v>0.27609255211577843</v>
      </c>
      <c r="K186" s="79" t="s">
        <v>153</v>
      </c>
      <c r="L186" s="75" t="s">
        <v>13</v>
      </c>
      <c r="M186" s="76" t="s">
        <v>14</v>
      </c>
      <c r="N186" s="80">
        <v>11254</v>
      </c>
      <c r="O186" s="80">
        <f t="shared" si="82"/>
        <v>11254</v>
      </c>
      <c r="P186" s="81">
        <f t="shared" si="78"/>
        <v>-1631</v>
      </c>
      <c r="Q186" s="82" t="s">
        <v>153</v>
      </c>
      <c r="R186" s="83" t="s">
        <v>13</v>
      </c>
      <c r="S186" s="84" t="s">
        <v>14</v>
      </c>
      <c r="T186" s="106">
        <v>7349.4300000000003</v>
      </c>
      <c r="U186" s="86" t="b">
        <f t="shared" si="83"/>
        <v>1</v>
      </c>
      <c r="V186" s="87">
        <f t="shared" si="84"/>
        <v>-1064.9300000000003</v>
      </c>
      <c r="W186" s="74" t="s">
        <v>153</v>
      </c>
      <c r="X186" s="75" t="s">
        <v>13</v>
      </c>
      <c r="Y186" s="88" t="s">
        <v>14</v>
      </c>
      <c r="Z186" s="89">
        <v>12885</v>
      </c>
      <c r="AA186" s="90" t="b">
        <f t="shared" si="85"/>
        <v>1</v>
      </c>
      <c r="AB186" s="81">
        <f t="shared" si="86"/>
        <v>0</v>
      </c>
      <c r="AC186" s="91">
        <f t="shared" si="87"/>
        <v>-1064.9300000000003</v>
      </c>
      <c r="AD186" s="2">
        <f t="shared" si="88"/>
        <v>0.0020000000004074536</v>
      </c>
      <c r="AF186" s="79" t="s">
        <v>153</v>
      </c>
      <c r="AG186" s="75" t="s">
        <v>13</v>
      </c>
      <c r="AH186" s="76" t="s">
        <v>14</v>
      </c>
      <c r="AI186" s="78">
        <v>9712.5</v>
      </c>
      <c r="AJ186" s="78">
        <f t="shared" si="89"/>
        <v>11655</v>
      </c>
      <c r="AK186" s="72" t="b">
        <f t="shared" si="90"/>
        <v>1</v>
      </c>
      <c r="AL186" s="93">
        <f t="shared" si="91"/>
        <v>1557.7700000000004</v>
      </c>
      <c r="AM186" s="93">
        <f t="shared" si="92"/>
        <v>12394.166666666668</v>
      </c>
      <c r="AN186" s="93">
        <f t="shared" si="93"/>
        <v>14873</v>
      </c>
      <c r="AO186" s="25">
        <f t="shared" si="94"/>
        <v>0.27610467610467609</v>
      </c>
      <c r="AQ186" s="2">
        <f t="shared" si="95"/>
        <v>1988</v>
      </c>
      <c r="AR186" s="2">
        <f t="shared" si="96"/>
        <v>9712.5</v>
      </c>
      <c r="AS186" t="b">
        <f>AF186='[3]Материалы в ДС'!A179</f>
        <v>1</v>
      </c>
      <c r="AT186" s="95">
        <f>AI186-'[3]Материалы в ДС'!D179</f>
        <v>0</v>
      </c>
    </row>
    <row r="187" ht="15" customHeight="1">
      <c r="A187" s="74" t="s">
        <v>154</v>
      </c>
      <c r="B187" s="74"/>
      <c r="C187" s="74"/>
      <c r="D187" s="75" t="s">
        <v>13</v>
      </c>
      <c r="E187" s="76" t="s">
        <v>14</v>
      </c>
      <c r="F187" s="77">
        <v>11743.75</v>
      </c>
      <c r="G187" s="78">
        <f t="shared" si="79"/>
        <v>14092.5</v>
      </c>
      <c r="H187" s="78">
        <f t="shared" si="80"/>
        <v>14985.83</v>
      </c>
      <c r="I187" s="78">
        <v>17983</v>
      </c>
      <c r="J187" s="25">
        <f t="shared" si="81"/>
        <v>0.27606883093844248</v>
      </c>
      <c r="K187" s="79" t="s">
        <v>154</v>
      </c>
      <c r="L187" s="75" t="s">
        <v>13</v>
      </c>
      <c r="M187" s="76" t="s">
        <v>14</v>
      </c>
      <c r="N187" s="80">
        <v>15707</v>
      </c>
      <c r="O187" s="80">
        <f t="shared" si="82"/>
        <v>15707</v>
      </c>
      <c r="P187" s="81">
        <f t="shared" si="78"/>
        <v>-2276</v>
      </c>
      <c r="Q187" s="82" t="s">
        <v>154</v>
      </c>
      <c r="R187" s="83" t="s">
        <v>13</v>
      </c>
      <c r="S187" s="84" t="s">
        <v>14</v>
      </c>
      <c r="T187" s="106">
        <v>10257.440000000001</v>
      </c>
      <c r="U187" s="86" t="b">
        <f t="shared" si="83"/>
        <v>1</v>
      </c>
      <c r="V187" s="87">
        <f t="shared" si="84"/>
        <v>-1486.3099999999995</v>
      </c>
      <c r="W187" s="74" t="s">
        <v>657</v>
      </c>
      <c r="X187" s="75" t="s">
        <v>13</v>
      </c>
      <c r="Y187" s="88" t="s">
        <v>14</v>
      </c>
      <c r="Z187" s="89">
        <v>17983</v>
      </c>
      <c r="AA187" s="90" t="b">
        <f t="shared" si="85"/>
        <v>0</v>
      </c>
      <c r="AB187" s="81">
        <f t="shared" si="86"/>
        <v>0</v>
      </c>
      <c r="AC187" s="91">
        <f t="shared" si="87"/>
        <v>-1486.3099999999995</v>
      </c>
      <c r="AD187" s="2">
        <f t="shared" si="88"/>
        <v>0</v>
      </c>
      <c r="AF187" s="79" t="s">
        <v>154</v>
      </c>
      <c r="AG187" s="75" t="s">
        <v>13</v>
      </c>
      <c r="AH187" s="76" t="s">
        <v>14</v>
      </c>
      <c r="AI187" s="78">
        <v>11843.33</v>
      </c>
      <c r="AJ187" s="78">
        <f t="shared" si="89"/>
        <v>14212</v>
      </c>
      <c r="AK187" s="72" t="b">
        <f t="shared" si="90"/>
        <v>1</v>
      </c>
      <c r="AL187" s="93">
        <f t="shared" si="91"/>
        <v>119.5</v>
      </c>
      <c r="AM187" s="93">
        <f t="shared" si="92"/>
        <v>15112.5</v>
      </c>
      <c r="AN187" s="93">
        <f t="shared" si="93"/>
        <v>18135</v>
      </c>
      <c r="AO187" s="25">
        <f t="shared" si="94"/>
        <v>0.27603433717984799</v>
      </c>
      <c r="AQ187" s="2">
        <f t="shared" si="95"/>
        <v>152</v>
      </c>
      <c r="AR187" s="2">
        <f t="shared" si="96"/>
        <v>11843.33</v>
      </c>
      <c r="AS187" t="b">
        <f>AF187='[3]Материалы в ДС'!A180</f>
        <v>1</v>
      </c>
      <c r="AT187" s="95">
        <f>AI187-'[3]Материалы в ДС'!D180</f>
        <v>0</v>
      </c>
    </row>
    <row r="188" ht="15" customHeight="1">
      <c r="A188" s="74" t="s">
        <v>155</v>
      </c>
      <c r="B188" s="74"/>
      <c r="C188" s="74"/>
      <c r="D188" s="75" t="s">
        <v>13</v>
      </c>
      <c r="E188" s="76" t="s">
        <v>14</v>
      </c>
      <c r="F188" s="77">
        <v>18645.110000000001</v>
      </c>
      <c r="G188" s="78">
        <f t="shared" si="79"/>
        <v>22374.130000000001</v>
      </c>
      <c r="H188" s="78">
        <f t="shared" si="80"/>
        <v>23110.830000000002</v>
      </c>
      <c r="I188" s="78">
        <v>27733</v>
      </c>
      <c r="J188" s="25">
        <f t="shared" si="81"/>
        <v>0.23951188269666801</v>
      </c>
      <c r="K188" s="79" t="s">
        <v>155</v>
      </c>
      <c r="L188" s="75" t="s">
        <v>13</v>
      </c>
      <c r="M188" s="76" t="s">
        <v>14</v>
      </c>
      <c r="N188" s="80">
        <v>24223</v>
      </c>
      <c r="O188" s="80">
        <f t="shared" si="82"/>
        <v>24223</v>
      </c>
      <c r="P188" s="81">
        <f t="shared" si="78"/>
        <v>-3510</v>
      </c>
      <c r="Q188" s="82" t="s">
        <v>155</v>
      </c>
      <c r="R188" s="83" t="s">
        <v>13</v>
      </c>
      <c r="S188" s="84" t="s">
        <v>14</v>
      </c>
      <c r="T188" s="106">
        <v>16285.360000000001</v>
      </c>
      <c r="U188" s="86" t="b">
        <f t="shared" si="83"/>
        <v>1</v>
      </c>
      <c r="V188" s="87">
        <f t="shared" si="84"/>
        <v>-2359.75</v>
      </c>
      <c r="W188" s="74" t="s">
        <v>658</v>
      </c>
      <c r="X188" s="75" t="s">
        <v>13</v>
      </c>
      <c r="Y188" s="88" t="s">
        <v>14</v>
      </c>
      <c r="Z188" s="89">
        <v>27733</v>
      </c>
      <c r="AA188" s="90" t="b">
        <f t="shared" si="85"/>
        <v>0</v>
      </c>
      <c r="AB188" s="81">
        <f t="shared" si="86"/>
        <v>0</v>
      </c>
      <c r="AC188" s="91">
        <f t="shared" si="87"/>
        <v>-2359.75</v>
      </c>
      <c r="AD188" s="2">
        <f t="shared" si="88"/>
        <v>0.0020000000004074536</v>
      </c>
      <c r="AF188" s="79" t="s">
        <v>155</v>
      </c>
      <c r="AG188" s="75" t="s">
        <v>13</v>
      </c>
      <c r="AH188" s="76" t="s">
        <v>14</v>
      </c>
      <c r="AI188" s="78">
        <v>18803.330000000002</v>
      </c>
      <c r="AJ188" s="78">
        <f t="shared" si="89"/>
        <v>22564</v>
      </c>
      <c r="AK188" s="72" t="b">
        <f t="shared" si="90"/>
        <v>1</v>
      </c>
      <c r="AL188" s="93">
        <f t="shared" si="91"/>
        <v>189.86999999999898</v>
      </c>
      <c r="AM188" s="93">
        <f t="shared" si="92"/>
        <v>23306.666666666668</v>
      </c>
      <c r="AN188" s="93">
        <f t="shared" si="93"/>
        <v>27968</v>
      </c>
      <c r="AO188" s="25">
        <f t="shared" si="94"/>
        <v>0.2394965431661053</v>
      </c>
      <c r="AQ188" s="2">
        <f t="shared" si="95"/>
        <v>235</v>
      </c>
      <c r="AR188" s="2">
        <f t="shared" si="96"/>
        <v>18803.330000000002</v>
      </c>
      <c r="AS188" t="b">
        <f>AF188='[3]Материалы в ДС'!A181</f>
        <v>1</v>
      </c>
      <c r="AT188" s="95">
        <f>AI188-'[3]Материалы в ДС'!D181</f>
        <v>0</v>
      </c>
    </row>
    <row r="189" ht="15" customHeight="1">
      <c r="A189" s="74" t="s">
        <v>156</v>
      </c>
      <c r="B189" s="74"/>
      <c r="C189" s="74"/>
      <c r="D189" s="75" t="s">
        <v>13</v>
      </c>
      <c r="E189" s="76" t="s">
        <v>14</v>
      </c>
      <c r="F189" s="77">
        <v>24716.540000000001</v>
      </c>
      <c r="G189" s="78">
        <f t="shared" si="79"/>
        <v>29659.850000000002</v>
      </c>
      <c r="H189" s="78">
        <f t="shared" si="80"/>
        <v>33134.169999999998</v>
      </c>
      <c r="I189" s="78">
        <v>39761</v>
      </c>
      <c r="J189" s="25">
        <f t="shared" si="81"/>
        <v>0.34056645600028301</v>
      </c>
      <c r="K189" s="79" t="s">
        <v>156</v>
      </c>
      <c r="L189" s="75" t="s">
        <v>13</v>
      </c>
      <c r="M189" s="76" t="s">
        <v>14</v>
      </c>
      <c r="N189" s="80">
        <v>34729</v>
      </c>
      <c r="O189" s="80">
        <f t="shared" si="82"/>
        <v>34729</v>
      </c>
      <c r="P189" s="81">
        <f t="shared" si="78"/>
        <v>-5032</v>
      </c>
      <c r="Q189" s="82" t="s">
        <v>156</v>
      </c>
      <c r="R189" s="83" t="s">
        <v>13</v>
      </c>
      <c r="S189" s="84" t="s">
        <v>14</v>
      </c>
      <c r="T189" s="106">
        <v>21588.380000000001</v>
      </c>
      <c r="U189" s="86" t="b">
        <f t="shared" si="83"/>
        <v>1</v>
      </c>
      <c r="V189" s="87">
        <f t="shared" si="84"/>
        <v>-3128.1599999999999</v>
      </c>
      <c r="W189" s="74" t="s">
        <v>156</v>
      </c>
      <c r="X189" s="75" t="s">
        <v>13</v>
      </c>
      <c r="Y189" s="88" t="s">
        <v>14</v>
      </c>
      <c r="Z189" s="89">
        <v>39761</v>
      </c>
      <c r="AA189" s="90" t="b">
        <f t="shared" si="85"/>
        <v>1</v>
      </c>
      <c r="AB189" s="81">
        <f t="shared" si="86"/>
        <v>0</v>
      </c>
      <c r="AC189" s="91">
        <f t="shared" si="87"/>
        <v>-3128.1599999999999</v>
      </c>
      <c r="AD189" s="2">
        <f t="shared" si="88"/>
        <v>-0.0020000000040454324</v>
      </c>
      <c r="AF189" s="79" t="s">
        <v>156</v>
      </c>
      <c r="AG189" s="75" t="s">
        <v>13</v>
      </c>
      <c r="AH189" s="76" t="s">
        <v>14</v>
      </c>
      <c r="AI189" s="78">
        <v>26113.330000000002</v>
      </c>
      <c r="AJ189" s="78">
        <f t="shared" si="89"/>
        <v>31336</v>
      </c>
      <c r="AK189" s="72" t="b">
        <f t="shared" si="90"/>
        <v>1</v>
      </c>
      <c r="AL189" s="93">
        <f t="shared" si="91"/>
        <v>1676.1499999999978</v>
      </c>
      <c r="AM189" s="93">
        <f t="shared" si="92"/>
        <v>35006.666666666672</v>
      </c>
      <c r="AN189" s="93">
        <f t="shared" si="93"/>
        <v>42008</v>
      </c>
      <c r="AO189" s="25">
        <f t="shared" si="94"/>
        <v>0.34056676027572119</v>
      </c>
      <c r="AQ189" s="2">
        <f t="shared" si="95"/>
        <v>2247</v>
      </c>
      <c r="AR189" s="2">
        <f t="shared" si="96"/>
        <v>26113.330000000002</v>
      </c>
      <c r="AS189" t="b">
        <f>AF189='[3]Материалы в ДС'!A182</f>
        <v>1</v>
      </c>
      <c r="AT189" s="95">
        <f>AI189-'[3]Материалы в ДС'!D182</f>
        <v>0</v>
      </c>
    </row>
    <row r="190" ht="15" customHeight="1">
      <c r="A190" s="69" t="s">
        <v>157</v>
      </c>
      <c r="B190" s="69"/>
      <c r="C190" s="69"/>
      <c r="D190" s="59"/>
      <c r="E190" s="96"/>
      <c r="F190" s="97">
        <v>0</v>
      </c>
      <c r="G190" s="98"/>
      <c r="H190" s="98">
        <f t="shared" si="80"/>
        <v>0</v>
      </c>
      <c r="I190" s="98"/>
      <c r="J190" s="25"/>
      <c r="K190" s="62" t="s">
        <v>157</v>
      </c>
      <c r="L190" s="63"/>
      <c r="M190" s="99"/>
      <c r="N190" s="100"/>
      <c r="O190" s="100"/>
      <c r="P190" s="81">
        <f t="shared" si="78"/>
        <v>0</v>
      </c>
      <c r="Q190" s="66" t="s">
        <v>157</v>
      </c>
      <c r="R190" s="67"/>
      <c r="S190" s="101"/>
      <c r="T190" s="102">
        <v>0</v>
      </c>
      <c r="U190" s="86" t="b">
        <f t="shared" si="83"/>
        <v>1</v>
      </c>
      <c r="V190" s="87">
        <f t="shared" si="84"/>
        <v>0</v>
      </c>
      <c r="W190" s="69" t="s">
        <v>157</v>
      </c>
      <c r="X190" s="59"/>
      <c r="Y190" s="96"/>
      <c r="Z190" s="103"/>
      <c r="AA190" s="90" t="b">
        <f t="shared" si="85"/>
        <v>1</v>
      </c>
      <c r="AB190" s="81">
        <f t="shared" si="86"/>
        <v>0</v>
      </c>
      <c r="AC190" s="91">
        <f t="shared" si="87"/>
        <v>0</v>
      </c>
      <c r="AD190" s="2">
        <f t="shared" si="88"/>
        <v>0</v>
      </c>
      <c r="AF190" s="57" t="s">
        <v>157</v>
      </c>
      <c r="AG190" s="59"/>
      <c r="AH190" s="96"/>
      <c r="AI190" s="98">
        <v>0</v>
      </c>
      <c r="AJ190" s="104"/>
      <c r="AK190" s="72" t="b">
        <f t="shared" si="90"/>
        <v>1</v>
      </c>
      <c r="AL190" s="70"/>
      <c r="AM190" s="70"/>
      <c r="AN190" s="70"/>
      <c r="AQ190" s="2"/>
      <c r="AR190" s="2">
        <f t="shared" si="96"/>
        <v>0</v>
      </c>
      <c r="AS190" t="b">
        <f>AF190='[3]Материалы в ДС'!A183</f>
        <v>1</v>
      </c>
      <c r="AT190" s="95">
        <f>AI190-'[3]Материалы в ДС'!D183</f>
        <v>0</v>
      </c>
    </row>
    <row r="191" ht="15" customHeight="1">
      <c r="A191" s="74" t="s">
        <v>158</v>
      </c>
      <c r="B191" s="74"/>
      <c r="C191" s="74"/>
      <c r="D191" s="75" t="s">
        <v>22</v>
      </c>
      <c r="E191" s="76" t="s">
        <v>14</v>
      </c>
      <c r="F191" s="77">
        <v>328.82999999999998</v>
      </c>
      <c r="G191" s="78">
        <f t="shared" si="79"/>
        <v>394.60000000000002</v>
      </c>
      <c r="H191" s="78">
        <f t="shared" si="80"/>
        <v>351.67000000000002</v>
      </c>
      <c r="I191" s="78">
        <v>422</v>
      </c>
      <c r="J191" s="25">
        <f t="shared" si="81"/>
        <v>0.069437404967055194</v>
      </c>
      <c r="K191" s="79" t="s">
        <v>158</v>
      </c>
      <c r="L191" s="75" t="s">
        <v>22</v>
      </c>
      <c r="M191" s="76" t="s">
        <v>14</v>
      </c>
      <c r="N191" s="80">
        <v>383</v>
      </c>
      <c r="O191" s="80">
        <f t="shared" si="82"/>
        <v>383</v>
      </c>
      <c r="P191" s="81">
        <f t="shared" si="78"/>
        <v>-39</v>
      </c>
      <c r="Q191" s="82" t="s">
        <v>158</v>
      </c>
      <c r="R191" s="83" t="s">
        <v>22</v>
      </c>
      <c r="S191" s="84" t="s">
        <v>14</v>
      </c>
      <c r="T191" s="85">
        <v>298.25</v>
      </c>
      <c r="U191" s="86" t="b">
        <f t="shared" si="83"/>
        <v>1</v>
      </c>
      <c r="V191" s="87">
        <f t="shared" si="84"/>
        <v>-30.579999999999984</v>
      </c>
      <c r="W191" s="74" t="s">
        <v>158</v>
      </c>
      <c r="X191" s="75" t="s">
        <v>22</v>
      </c>
      <c r="Y191" s="88" t="s">
        <v>14</v>
      </c>
      <c r="Z191" s="89">
        <v>422</v>
      </c>
      <c r="AA191" s="90" t="b">
        <f t="shared" si="85"/>
        <v>1</v>
      </c>
      <c r="AB191" s="81">
        <f t="shared" si="86"/>
        <v>0</v>
      </c>
      <c r="AC191" s="91">
        <f t="shared" si="87"/>
        <v>-30.579999999999984</v>
      </c>
      <c r="AD191" s="2">
        <f t="shared" si="88"/>
        <v>-0.0040000000000759428</v>
      </c>
      <c r="AE191" s="2">
        <f>I191-Материалы!E188</f>
        <v>-1018</v>
      </c>
      <c r="AF191" s="79" t="s">
        <v>158</v>
      </c>
      <c r="AG191" s="75" t="s">
        <v>22</v>
      </c>
      <c r="AH191" s="76" t="s">
        <v>14</v>
      </c>
      <c r="AI191" s="78">
        <v>373.32999999999998</v>
      </c>
      <c r="AJ191" s="78">
        <f t="shared" si="89"/>
        <v>448</v>
      </c>
      <c r="AK191" s="72" t="b">
        <f t="shared" si="90"/>
        <v>1</v>
      </c>
      <c r="AL191" s="93">
        <f t="shared" si="91"/>
        <v>53.399999999999977</v>
      </c>
      <c r="AM191" s="93">
        <f t="shared" si="92"/>
        <v>399.16666666666669</v>
      </c>
      <c r="AN191" s="93">
        <f t="shared" si="93"/>
        <v>479</v>
      </c>
      <c r="AO191" s="25">
        <f t="shared" si="94"/>
        <v>0.069196428571428575</v>
      </c>
      <c r="AQ191" s="2">
        <f t="shared" si="95"/>
        <v>57</v>
      </c>
      <c r="AR191" s="2">
        <f t="shared" si="96"/>
        <v>373.32999999999998</v>
      </c>
      <c r="AS191" t="b">
        <f>AF191='[3]Материалы в ДС'!A184</f>
        <v>1</v>
      </c>
      <c r="AT191" s="95">
        <f>AI191-'[3]Материалы в ДС'!D184</f>
        <v>0</v>
      </c>
    </row>
    <row r="192" ht="15" customHeight="1">
      <c r="A192" s="74" t="s">
        <v>159</v>
      </c>
      <c r="B192" s="74"/>
      <c r="C192" s="74"/>
      <c r="D192" s="75" t="s">
        <v>22</v>
      </c>
      <c r="E192" s="76" t="s">
        <v>14</v>
      </c>
      <c r="F192" s="77">
        <v>505.43000000000001</v>
      </c>
      <c r="G192" s="78">
        <f t="shared" si="79"/>
        <v>606.51999999999998</v>
      </c>
      <c r="H192" s="78">
        <f t="shared" si="80"/>
        <v>540</v>
      </c>
      <c r="I192" s="78">
        <v>648</v>
      </c>
      <c r="J192" s="25">
        <f t="shared" si="81"/>
        <v>0.06839016025852418</v>
      </c>
      <c r="K192" s="79" t="s">
        <v>159</v>
      </c>
      <c r="L192" s="75" t="s">
        <v>22</v>
      </c>
      <c r="M192" s="76" t="s">
        <v>14</v>
      </c>
      <c r="N192" s="80">
        <v>588</v>
      </c>
      <c r="O192" s="80">
        <f t="shared" si="82"/>
        <v>588</v>
      </c>
      <c r="P192" s="81">
        <f t="shared" si="78"/>
        <v>-60</v>
      </c>
      <c r="Q192" s="82" t="s">
        <v>159</v>
      </c>
      <c r="R192" s="83" t="s">
        <v>22</v>
      </c>
      <c r="S192" s="84" t="s">
        <v>14</v>
      </c>
      <c r="T192" s="85">
        <v>458.43000000000001</v>
      </c>
      <c r="U192" s="86" t="b">
        <f t="shared" si="83"/>
        <v>1</v>
      </c>
      <c r="V192" s="87">
        <f t="shared" si="84"/>
        <v>-47</v>
      </c>
      <c r="W192" s="74" t="s">
        <v>159</v>
      </c>
      <c r="X192" s="75" t="s">
        <v>22</v>
      </c>
      <c r="Y192" s="88" t="s">
        <v>14</v>
      </c>
      <c r="Z192" s="89">
        <v>648</v>
      </c>
      <c r="AA192" s="90" t="b">
        <f t="shared" si="85"/>
        <v>1</v>
      </c>
      <c r="AB192" s="81">
        <f t="shared" si="86"/>
        <v>0</v>
      </c>
      <c r="AC192" s="91">
        <f t="shared" si="87"/>
        <v>-47</v>
      </c>
      <c r="AD192" s="2">
        <f t="shared" si="88"/>
        <v>-0.0040000000000190994</v>
      </c>
      <c r="AE192" s="2">
        <f>I192-Материалы!E189</f>
        <v>-3112</v>
      </c>
      <c r="AF192" s="79" t="s">
        <v>159</v>
      </c>
      <c r="AG192" s="75" t="s">
        <v>22</v>
      </c>
      <c r="AH192" s="76" t="s">
        <v>14</v>
      </c>
      <c r="AI192" s="78">
        <v>664.16999999999996</v>
      </c>
      <c r="AJ192" s="78">
        <f t="shared" si="89"/>
        <v>797</v>
      </c>
      <c r="AK192" s="72" t="b">
        <f t="shared" si="90"/>
        <v>1</v>
      </c>
      <c r="AL192" s="93">
        <f t="shared" si="91"/>
        <v>190.48000000000002</v>
      </c>
      <c r="AM192" s="93">
        <f t="shared" si="92"/>
        <v>710</v>
      </c>
      <c r="AN192" s="93">
        <f t="shared" si="93"/>
        <v>852</v>
      </c>
      <c r="AO192" s="25">
        <f t="shared" si="94"/>
        <v>0.069008782936010038</v>
      </c>
      <c r="AQ192" s="2">
        <f t="shared" si="95"/>
        <v>204</v>
      </c>
      <c r="AR192" s="2">
        <f t="shared" si="96"/>
        <v>664.16999999999996</v>
      </c>
      <c r="AS192" t="b">
        <f>AF192='[3]Материалы в ДС'!A185</f>
        <v>1</v>
      </c>
      <c r="AT192" s="95">
        <f>AI192-'[3]Материалы в ДС'!D185</f>
        <v>0</v>
      </c>
    </row>
    <row r="193" ht="15" customHeight="1">
      <c r="A193" s="74" t="s">
        <v>160</v>
      </c>
      <c r="B193" s="74"/>
      <c r="C193" s="74"/>
      <c r="D193" s="75" t="s">
        <v>22</v>
      </c>
      <c r="E193" s="76" t="s">
        <v>14</v>
      </c>
      <c r="F193" s="77">
        <v>624.16999999999996</v>
      </c>
      <c r="G193" s="78">
        <f t="shared" si="79"/>
        <v>749</v>
      </c>
      <c r="H193" s="78">
        <f t="shared" si="80"/>
        <v>667.5</v>
      </c>
      <c r="I193" s="78">
        <v>801</v>
      </c>
      <c r="J193" s="25">
        <f t="shared" si="81"/>
        <v>0.06942590120160208</v>
      </c>
      <c r="K193" s="79" t="s">
        <v>160</v>
      </c>
      <c r="L193" s="75" t="s">
        <v>22</v>
      </c>
      <c r="M193" s="76" t="s">
        <v>14</v>
      </c>
      <c r="N193" s="80">
        <v>797</v>
      </c>
      <c r="O193" s="80">
        <f t="shared" si="82"/>
        <v>797</v>
      </c>
      <c r="P193" s="81">
        <f t="shared" si="78"/>
        <v>-4</v>
      </c>
      <c r="Q193" s="82" t="s">
        <v>160</v>
      </c>
      <c r="R193" s="83" t="s">
        <v>22</v>
      </c>
      <c r="S193" s="84" t="s">
        <v>14</v>
      </c>
      <c r="T193" s="85">
        <v>621.26999999999998</v>
      </c>
      <c r="U193" s="86" t="b">
        <f t="shared" si="83"/>
        <v>1</v>
      </c>
      <c r="V193" s="87">
        <f t="shared" si="84"/>
        <v>-2.8999999999999773</v>
      </c>
      <c r="W193" s="74" t="s">
        <v>160</v>
      </c>
      <c r="X193" s="75" t="s">
        <v>22</v>
      </c>
      <c r="Y193" s="88" t="s">
        <v>14</v>
      </c>
      <c r="Z193" s="89">
        <v>801</v>
      </c>
      <c r="AA193" s="90" t="b">
        <f t="shared" si="85"/>
        <v>1</v>
      </c>
      <c r="AB193" s="81">
        <f t="shared" si="86"/>
        <v>0</v>
      </c>
      <c r="AC193" s="91">
        <f t="shared" si="87"/>
        <v>-2.8999999999999773</v>
      </c>
      <c r="AD193" s="2">
        <f t="shared" si="88"/>
        <v>0.0039999999999054126</v>
      </c>
      <c r="AE193" s="2">
        <f>I193-Материалы!E190</f>
        <v>-1219</v>
      </c>
      <c r="AF193" s="79" t="s">
        <v>160</v>
      </c>
      <c r="AG193" s="75" t="s">
        <v>22</v>
      </c>
      <c r="AH193" s="76" t="s">
        <v>14</v>
      </c>
      <c r="AI193" s="78">
        <v>931.66999999999996</v>
      </c>
      <c r="AJ193" s="78">
        <f t="shared" si="89"/>
        <v>1118</v>
      </c>
      <c r="AK193" s="72" t="b">
        <f t="shared" si="90"/>
        <v>1</v>
      </c>
      <c r="AL193" s="93">
        <f t="shared" si="91"/>
        <v>369</v>
      </c>
      <c r="AM193" s="93">
        <f t="shared" si="92"/>
        <v>996.66666666666674</v>
      </c>
      <c r="AN193" s="93">
        <f t="shared" si="93"/>
        <v>1196</v>
      </c>
      <c r="AO193" s="25">
        <f t="shared" si="94"/>
        <v>0.069767441860465115</v>
      </c>
      <c r="AQ193" s="2">
        <f t="shared" si="95"/>
        <v>395</v>
      </c>
      <c r="AR193" s="2">
        <f t="shared" si="96"/>
        <v>931.67000000000007</v>
      </c>
      <c r="AS193" t="b">
        <f>AF193='[3]Материалы в ДС'!A186</f>
        <v>1</v>
      </c>
      <c r="AT193" s="95">
        <f>AI193-'[3]Материалы в ДС'!D186</f>
        <v>0</v>
      </c>
    </row>
    <row r="194" ht="15" customHeight="1">
      <c r="A194" s="74" t="s">
        <v>161</v>
      </c>
      <c r="B194" s="74"/>
      <c r="C194" s="74"/>
      <c r="D194" s="75" t="s">
        <v>22</v>
      </c>
      <c r="E194" s="76" t="s">
        <v>14</v>
      </c>
      <c r="F194" s="77">
        <v>1236.6700000000001</v>
      </c>
      <c r="G194" s="78">
        <f t="shared" si="79"/>
        <v>1484</v>
      </c>
      <c r="H194" s="78">
        <f t="shared" si="80"/>
        <v>1323.3299999999999</v>
      </c>
      <c r="I194" s="78">
        <v>1588</v>
      </c>
      <c r="J194" s="25">
        <f t="shared" si="81"/>
        <v>0.070080862533692612</v>
      </c>
      <c r="K194" s="79" t="s">
        <v>161</v>
      </c>
      <c r="L194" s="75" t="s">
        <v>22</v>
      </c>
      <c r="M194" s="76" t="s">
        <v>14</v>
      </c>
      <c r="N194" s="80">
        <v>1577</v>
      </c>
      <c r="O194" s="80">
        <f t="shared" si="82"/>
        <v>1577</v>
      </c>
      <c r="P194" s="81">
        <f t="shared" si="78"/>
        <v>-11</v>
      </c>
      <c r="Q194" s="82" t="s">
        <v>161</v>
      </c>
      <c r="R194" s="83" t="s">
        <v>22</v>
      </c>
      <c r="S194" s="84" t="s">
        <v>14</v>
      </c>
      <c r="T194" s="106">
        <v>1228.1300000000001</v>
      </c>
      <c r="U194" s="86" t="b">
        <f t="shared" si="83"/>
        <v>1</v>
      </c>
      <c r="V194" s="87">
        <f t="shared" si="84"/>
        <v>-8.5399999999999636</v>
      </c>
      <c r="W194" s="74" t="s">
        <v>161</v>
      </c>
      <c r="X194" s="75" t="s">
        <v>22</v>
      </c>
      <c r="Y194" s="88" t="s">
        <v>14</v>
      </c>
      <c r="Z194" s="89">
        <v>1588</v>
      </c>
      <c r="AA194" s="90" t="b">
        <f t="shared" si="85"/>
        <v>1</v>
      </c>
      <c r="AB194" s="81">
        <f t="shared" si="86"/>
        <v>0</v>
      </c>
      <c r="AC194" s="91">
        <f t="shared" si="87"/>
        <v>-8.5399999999999636</v>
      </c>
      <c r="AD194" s="2">
        <f t="shared" si="88"/>
        <v>0.0040000000001327862</v>
      </c>
      <c r="AE194" s="2">
        <f>I194-Материалы!E191</f>
        <v>1278</v>
      </c>
      <c r="AF194" s="79" t="s">
        <v>161</v>
      </c>
      <c r="AG194" s="75" t="s">
        <v>22</v>
      </c>
      <c r="AH194" s="76" t="s">
        <v>14</v>
      </c>
      <c r="AI194" s="78">
        <v>1845.8299999999999</v>
      </c>
      <c r="AJ194" s="78">
        <f t="shared" si="89"/>
        <v>2215</v>
      </c>
      <c r="AK194" s="72" t="b">
        <f t="shared" si="90"/>
        <v>1</v>
      </c>
      <c r="AL194" s="93">
        <f t="shared" si="91"/>
        <v>731</v>
      </c>
      <c r="AM194" s="93">
        <f t="shared" si="92"/>
        <v>1975</v>
      </c>
      <c r="AN194" s="93">
        <f t="shared" si="93"/>
        <v>2370</v>
      </c>
      <c r="AO194" s="25">
        <f t="shared" si="94"/>
        <v>0.069977426636568849</v>
      </c>
      <c r="AQ194" s="2">
        <f t="shared" si="95"/>
        <v>782</v>
      </c>
      <c r="AR194" s="2">
        <f t="shared" si="96"/>
        <v>1845.8299999999999</v>
      </c>
      <c r="AS194" t="b">
        <f>AF194='[3]Материалы в ДС'!A187</f>
        <v>1</v>
      </c>
      <c r="AT194" s="95">
        <f>AI194-'[3]Материалы в ДС'!D187</f>
        <v>0</v>
      </c>
    </row>
    <row r="195" ht="15" customHeight="1">
      <c r="A195" s="74" t="s">
        <v>162</v>
      </c>
      <c r="B195" s="74"/>
      <c r="C195" s="74"/>
      <c r="D195" s="75" t="s">
        <v>22</v>
      </c>
      <c r="E195" s="76" t="s">
        <v>14</v>
      </c>
      <c r="F195" s="77">
        <v>2142.5</v>
      </c>
      <c r="G195" s="78">
        <f t="shared" si="79"/>
        <v>2571</v>
      </c>
      <c r="H195" s="78">
        <f t="shared" si="80"/>
        <v>2292.5</v>
      </c>
      <c r="I195" s="78">
        <v>2751</v>
      </c>
      <c r="J195" s="25">
        <f t="shared" si="81"/>
        <v>0.070011668611435152</v>
      </c>
      <c r="K195" s="79" t="s">
        <v>162</v>
      </c>
      <c r="L195" s="75" t="s">
        <v>22</v>
      </c>
      <c r="M195" s="76" t="s">
        <v>14</v>
      </c>
      <c r="N195" s="80">
        <v>2507</v>
      </c>
      <c r="O195" s="80">
        <f t="shared" si="82"/>
        <v>2507</v>
      </c>
      <c r="P195" s="81">
        <f t="shared" si="78"/>
        <v>-244</v>
      </c>
      <c r="Q195" s="82" t="s">
        <v>162</v>
      </c>
      <c r="R195" s="83" t="s">
        <v>22</v>
      </c>
      <c r="S195" s="84" t="s">
        <v>14</v>
      </c>
      <c r="T195" s="106">
        <v>1952.5799999999999</v>
      </c>
      <c r="U195" s="86" t="b">
        <f t="shared" si="83"/>
        <v>1</v>
      </c>
      <c r="V195" s="87">
        <f t="shared" si="84"/>
        <v>-189.92000000000007</v>
      </c>
      <c r="W195" s="74" t="s">
        <v>162</v>
      </c>
      <c r="X195" s="75" t="s">
        <v>22</v>
      </c>
      <c r="Y195" s="88" t="s">
        <v>14</v>
      </c>
      <c r="Z195" s="89">
        <v>2751</v>
      </c>
      <c r="AA195" s="90" t="b">
        <f t="shared" si="85"/>
        <v>1</v>
      </c>
      <c r="AB195" s="81">
        <f t="shared" si="86"/>
        <v>0</v>
      </c>
      <c r="AC195" s="91">
        <f t="shared" si="87"/>
        <v>-189.92000000000007</v>
      </c>
      <c r="AD195" s="2">
        <f t="shared" si="88"/>
        <v>0</v>
      </c>
      <c r="AE195" s="2">
        <f>I195-Материалы!E192</f>
        <v>2231</v>
      </c>
      <c r="AF195" s="79" t="s">
        <v>162</v>
      </c>
      <c r="AG195" s="75" t="s">
        <v>22</v>
      </c>
      <c r="AH195" s="76" t="s">
        <v>14</v>
      </c>
      <c r="AI195" s="78">
        <v>2955.8299999999999</v>
      </c>
      <c r="AJ195" s="78">
        <f t="shared" si="89"/>
        <v>3547</v>
      </c>
      <c r="AK195" s="72" t="b">
        <f t="shared" si="90"/>
        <v>1</v>
      </c>
      <c r="AL195" s="93">
        <f t="shared" si="91"/>
        <v>976</v>
      </c>
      <c r="AM195" s="93">
        <f t="shared" si="92"/>
        <v>3162.5</v>
      </c>
      <c r="AN195" s="93">
        <f t="shared" si="93"/>
        <v>3795</v>
      </c>
      <c r="AO195" s="25">
        <f t="shared" si="94"/>
        <v>0.069918240766845219</v>
      </c>
      <c r="AQ195" s="2">
        <f t="shared" si="95"/>
        <v>1044</v>
      </c>
      <c r="AR195" s="2">
        <f t="shared" si="96"/>
        <v>2955.8299999999999</v>
      </c>
      <c r="AS195" t="b">
        <f>AF195='[3]Материалы в ДС'!A188</f>
        <v>1</v>
      </c>
      <c r="AT195" s="95">
        <f>AI195-'[3]Материалы в ДС'!D188</f>
        <v>0</v>
      </c>
    </row>
    <row r="196" ht="15" customHeight="1">
      <c r="A196" s="74" t="s">
        <v>163</v>
      </c>
      <c r="B196" s="74"/>
      <c r="C196" s="74"/>
      <c r="D196" s="75" t="s">
        <v>164</v>
      </c>
      <c r="E196" s="76" t="s">
        <v>14</v>
      </c>
      <c r="F196" s="77">
        <v>5855.5</v>
      </c>
      <c r="G196" s="78">
        <f t="shared" si="79"/>
        <v>7026.6000000000004</v>
      </c>
      <c r="H196" s="78">
        <f t="shared" si="80"/>
        <v>10142.5</v>
      </c>
      <c r="I196" s="78">
        <v>12171</v>
      </c>
      <c r="J196" s="25">
        <f t="shared" si="81"/>
        <v>0.7321321834172998</v>
      </c>
      <c r="K196" s="79" t="s">
        <v>163</v>
      </c>
      <c r="L196" s="75" t="s">
        <v>164</v>
      </c>
      <c r="M196" s="76" t="s">
        <v>14</v>
      </c>
      <c r="N196" s="80">
        <v>12171</v>
      </c>
      <c r="O196" s="80">
        <f t="shared" si="82"/>
        <v>12171</v>
      </c>
      <c r="P196" s="81">
        <f t="shared" si="78"/>
        <v>0</v>
      </c>
      <c r="Q196" s="82" t="s">
        <v>163</v>
      </c>
      <c r="R196" s="83" t="s">
        <v>164</v>
      </c>
      <c r="S196" s="84" t="s">
        <v>14</v>
      </c>
      <c r="T196" s="106">
        <v>5855.5</v>
      </c>
      <c r="U196" s="86" t="b">
        <f t="shared" si="83"/>
        <v>1</v>
      </c>
      <c r="V196" s="87">
        <f t="shared" si="84"/>
        <v>0</v>
      </c>
      <c r="W196" s="74" t="s">
        <v>163</v>
      </c>
      <c r="X196" s="75" t="s">
        <v>164</v>
      </c>
      <c r="Y196" s="88" t="s">
        <v>14</v>
      </c>
      <c r="Z196" s="89">
        <v>12171</v>
      </c>
      <c r="AA196" s="90" t="b">
        <f t="shared" si="85"/>
        <v>1</v>
      </c>
      <c r="AB196" s="81">
        <f t="shared" si="86"/>
        <v>0</v>
      </c>
      <c r="AC196" s="91">
        <f t="shared" si="87"/>
        <v>0</v>
      </c>
      <c r="AD196" s="2">
        <f t="shared" si="88"/>
        <v>-9.0949470177292824e-13</v>
      </c>
      <c r="AE196" s="2">
        <f>I196-Материалы!E193</f>
        <v>11451</v>
      </c>
      <c r="AF196" s="79" t="s">
        <v>163</v>
      </c>
      <c r="AG196" s="75" t="s">
        <v>164</v>
      </c>
      <c r="AH196" s="76" t="s">
        <v>14</v>
      </c>
      <c r="AI196" s="78">
        <v>7973.3299999999999</v>
      </c>
      <c r="AJ196" s="78">
        <f t="shared" si="89"/>
        <v>9568</v>
      </c>
      <c r="AK196" s="72" t="b">
        <f t="shared" si="90"/>
        <v>1</v>
      </c>
      <c r="AL196" s="93">
        <f t="shared" si="91"/>
        <v>2541.3999999999996</v>
      </c>
      <c r="AM196" s="93">
        <f t="shared" si="92"/>
        <v>13810.833333333334</v>
      </c>
      <c r="AN196" s="93">
        <f t="shared" si="93"/>
        <v>16573</v>
      </c>
      <c r="AO196" s="25">
        <f t="shared" si="94"/>
        <v>0.73212792642140467</v>
      </c>
      <c r="AQ196" s="2">
        <f t="shared" si="95"/>
        <v>4402</v>
      </c>
      <c r="AR196" s="2">
        <f t="shared" si="96"/>
        <v>7973.3299999999999</v>
      </c>
      <c r="AS196" t="b">
        <f>AF196='[3]Материалы в ДС'!A189</f>
        <v>1</v>
      </c>
      <c r="AT196" s="95">
        <f>AI196-'[3]Материалы в ДС'!D189</f>
        <v>0</v>
      </c>
    </row>
    <row r="197" ht="15" customHeight="1">
      <c r="A197" s="74" t="s">
        <v>165</v>
      </c>
      <c r="B197" s="74"/>
      <c r="C197" s="74"/>
      <c r="D197" s="75" t="s">
        <v>164</v>
      </c>
      <c r="E197" s="76" t="s">
        <v>14</v>
      </c>
      <c r="F197" s="77">
        <v>498.5</v>
      </c>
      <c r="G197" s="78">
        <f t="shared" si="79"/>
        <v>598.20000000000005</v>
      </c>
      <c r="H197" s="78">
        <f t="shared" si="80"/>
        <v>533.33000000000004</v>
      </c>
      <c r="I197" s="78">
        <v>640</v>
      </c>
      <c r="J197" s="25">
        <f t="shared" si="81"/>
        <v>0.069876295553326528</v>
      </c>
      <c r="K197" s="79" t="s">
        <v>165</v>
      </c>
      <c r="L197" s="75" t="s">
        <v>164</v>
      </c>
      <c r="M197" s="76" t="s">
        <v>14</v>
      </c>
      <c r="N197" s="80">
        <v>640</v>
      </c>
      <c r="O197" s="80">
        <f t="shared" si="82"/>
        <v>640</v>
      </c>
      <c r="P197" s="81">
        <f t="shared" si="78"/>
        <v>0</v>
      </c>
      <c r="Q197" s="82" t="s">
        <v>165</v>
      </c>
      <c r="R197" s="83" t="s">
        <v>164</v>
      </c>
      <c r="S197" s="84" t="s">
        <v>14</v>
      </c>
      <c r="T197" s="85">
        <v>498.5</v>
      </c>
      <c r="U197" s="86" t="b">
        <f t="shared" si="83"/>
        <v>1</v>
      </c>
      <c r="V197" s="87">
        <f t="shared" si="84"/>
        <v>0</v>
      </c>
      <c r="W197" s="74" t="s">
        <v>165</v>
      </c>
      <c r="X197" s="75" t="s">
        <v>164</v>
      </c>
      <c r="Y197" s="88" t="s">
        <v>14</v>
      </c>
      <c r="Z197" s="89">
        <v>640</v>
      </c>
      <c r="AA197" s="90" t="b">
        <f t="shared" si="85"/>
        <v>1</v>
      </c>
      <c r="AB197" s="81">
        <f t="shared" si="86"/>
        <v>0</v>
      </c>
      <c r="AC197" s="91">
        <f t="shared" si="87"/>
        <v>0</v>
      </c>
      <c r="AD197" s="2">
        <f t="shared" si="88"/>
        <v>-1.1368683772161603e-13</v>
      </c>
      <c r="AE197" s="2">
        <f>I197-Материалы!E194</f>
        <v>630</v>
      </c>
      <c r="AF197" s="79" t="s">
        <v>165</v>
      </c>
      <c r="AG197" s="75" t="s">
        <v>164</v>
      </c>
      <c r="AH197" s="76" t="s">
        <v>14</v>
      </c>
      <c r="AI197" s="78">
        <v>646.66999999999996</v>
      </c>
      <c r="AJ197" s="78">
        <f t="shared" si="89"/>
        <v>776</v>
      </c>
      <c r="AK197" s="72" t="b">
        <f t="shared" si="90"/>
        <v>1</v>
      </c>
      <c r="AL197" s="93">
        <f t="shared" si="91"/>
        <v>177.79999999999995</v>
      </c>
      <c r="AM197" s="93">
        <f t="shared" si="92"/>
        <v>691.66666666666674</v>
      </c>
      <c r="AN197" s="93">
        <f t="shared" si="93"/>
        <v>830</v>
      </c>
      <c r="AO197" s="25">
        <f t="shared" si="94"/>
        <v>0.069587628865979384</v>
      </c>
      <c r="AQ197" s="2">
        <f t="shared" si="95"/>
        <v>190</v>
      </c>
      <c r="AR197" s="2">
        <f t="shared" si="96"/>
        <v>646.66999999999996</v>
      </c>
      <c r="AS197" t="b">
        <f>AF197='[3]Материалы в ДС'!A190</f>
        <v>1</v>
      </c>
      <c r="AT197" s="95">
        <f>AI197-'[3]Материалы в ДС'!D190</f>
        <v>0</v>
      </c>
    </row>
    <row r="198" ht="15" customHeight="1">
      <c r="A198" s="74" t="s">
        <v>166</v>
      </c>
      <c r="B198" s="74"/>
      <c r="C198" s="74"/>
      <c r="D198" s="75" t="s">
        <v>164</v>
      </c>
      <c r="E198" s="76" t="s">
        <v>14</v>
      </c>
      <c r="F198" s="77">
        <v>1120.5899999999999</v>
      </c>
      <c r="G198" s="78">
        <f t="shared" si="79"/>
        <v>1344.71</v>
      </c>
      <c r="H198" s="78">
        <f t="shared" si="80"/>
        <v>1199.1700000000001</v>
      </c>
      <c r="I198" s="78">
        <v>1439</v>
      </c>
      <c r="J198" s="25">
        <f t="shared" si="81"/>
        <v>0.070119207858943433</v>
      </c>
      <c r="K198" s="79" t="s">
        <v>166</v>
      </c>
      <c r="L198" s="75" t="s">
        <v>164</v>
      </c>
      <c r="M198" s="76" t="s">
        <v>14</v>
      </c>
      <c r="N198" s="80">
        <v>1439</v>
      </c>
      <c r="O198" s="80">
        <f t="shared" si="82"/>
        <v>1439</v>
      </c>
      <c r="P198" s="81">
        <f t="shared" si="78"/>
        <v>0</v>
      </c>
      <c r="Q198" s="82" t="s">
        <v>166</v>
      </c>
      <c r="R198" s="83" t="s">
        <v>164</v>
      </c>
      <c r="S198" s="84" t="s">
        <v>14</v>
      </c>
      <c r="T198" s="106">
        <v>1120.5899999999999</v>
      </c>
      <c r="U198" s="86" t="b">
        <f t="shared" si="83"/>
        <v>1</v>
      </c>
      <c r="V198" s="87">
        <f t="shared" si="84"/>
        <v>0</v>
      </c>
      <c r="W198" s="74" t="s">
        <v>166</v>
      </c>
      <c r="X198" s="75" t="s">
        <v>164</v>
      </c>
      <c r="Y198" s="88" t="s">
        <v>14</v>
      </c>
      <c r="Z198" s="89">
        <v>1439</v>
      </c>
      <c r="AA198" s="90" t="b">
        <f t="shared" si="85"/>
        <v>1</v>
      </c>
      <c r="AB198" s="81">
        <f t="shared" si="86"/>
        <v>0</v>
      </c>
      <c r="AC198" s="91">
        <f t="shared" si="87"/>
        <v>0</v>
      </c>
      <c r="AD198" s="2">
        <f t="shared" si="88"/>
        <v>-0.00200000000018008</v>
      </c>
      <c r="AE198" s="2">
        <f>I198-Материалы!E195</f>
        <v>1429</v>
      </c>
      <c r="AF198" s="79" t="s">
        <v>166</v>
      </c>
      <c r="AG198" s="75" t="s">
        <v>164</v>
      </c>
      <c r="AH198" s="76" t="s">
        <v>14</v>
      </c>
      <c r="AI198" s="78">
        <v>1453.3299999999999</v>
      </c>
      <c r="AJ198" s="78">
        <f t="shared" si="89"/>
        <v>1744</v>
      </c>
      <c r="AK198" s="72" t="b">
        <f t="shared" si="90"/>
        <v>1</v>
      </c>
      <c r="AL198" s="93">
        <f t="shared" si="91"/>
        <v>399.28999999999996</v>
      </c>
      <c r="AM198" s="93">
        <f t="shared" si="92"/>
        <v>1555</v>
      </c>
      <c r="AN198" s="93">
        <f t="shared" si="93"/>
        <v>1866</v>
      </c>
      <c r="AO198" s="25">
        <f t="shared" si="94"/>
        <v>0.069954128440366969</v>
      </c>
      <c r="AQ198" s="2">
        <f t="shared" si="95"/>
        <v>427</v>
      </c>
      <c r="AR198" s="2">
        <f t="shared" si="96"/>
        <v>1453.3299999999999</v>
      </c>
      <c r="AS198" t="b">
        <f>AF198='[3]Материалы в ДС'!A191</f>
        <v>1</v>
      </c>
      <c r="AT198" s="95">
        <f>AI198-'[3]Материалы в ДС'!D191</f>
        <v>0</v>
      </c>
    </row>
    <row r="199" ht="15" customHeight="1">
      <c r="A199" s="74" t="s">
        <v>167</v>
      </c>
      <c r="B199" s="74"/>
      <c r="C199" s="74"/>
      <c r="D199" s="75" t="s">
        <v>164</v>
      </c>
      <c r="E199" s="76" t="s">
        <v>14</v>
      </c>
      <c r="F199" s="77">
        <v>1481.1500000000001</v>
      </c>
      <c r="G199" s="78">
        <f t="shared" si="79"/>
        <v>1777.3800000000001</v>
      </c>
      <c r="H199" s="78">
        <f t="shared" si="80"/>
        <v>1585</v>
      </c>
      <c r="I199" s="78">
        <v>1902</v>
      </c>
      <c r="J199" s="25">
        <f t="shared" si="81"/>
        <v>0.070114438105526089</v>
      </c>
      <c r="K199" s="79" t="s">
        <v>167</v>
      </c>
      <c r="L199" s="75" t="s">
        <v>164</v>
      </c>
      <c r="M199" s="76" t="s">
        <v>14</v>
      </c>
      <c r="N199" s="80">
        <v>1902</v>
      </c>
      <c r="O199" s="80">
        <f t="shared" si="82"/>
        <v>1902</v>
      </c>
      <c r="P199" s="81">
        <f t="shared" si="78"/>
        <v>0</v>
      </c>
      <c r="Q199" s="82" t="s">
        <v>167</v>
      </c>
      <c r="R199" s="83" t="s">
        <v>164</v>
      </c>
      <c r="S199" s="84" t="s">
        <v>14</v>
      </c>
      <c r="T199" s="106">
        <v>1481.1500000000001</v>
      </c>
      <c r="U199" s="86" t="b">
        <f t="shared" si="83"/>
        <v>1</v>
      </c>
      <c r="V199" s="87">
        <f t="shared" si="84"/>
        <v>0</v>
      </c>
      <c r="W199" s="74" t="s">
        <v>167</v>
      </c>
      <c r="X199" s="75" t="s">
        <v>164</v>
      </c>
      <c r="Y199" s="88" t="s">
        <v>14</v>
      </c>
      <c r="Z199" s="89">
        <v>1902</v>
      </c>
      <c r="AA199" s="90" t="b">
        <f t="shared" si="85"/>
        <v>1</v>
      </c>
      <c r="AB199" s="81">
        <f t="shared" si="86"/>
        <v>0</v>
      </c>
      <c r="AC199" s="91">
        <f t="shared" si="87"/>
        <v>0</v>
      </c>
      <c r="AD199" s="2">
        <f t="shared" si="88"/>
        <v>0</v>
      </c>
      <c r="AE199" s="2">
        <f>I199-Материалы!E196</f>
        <v>1882</v>
      </c>
      <c r="AF199" s="79" t="s">
        <v>167</v>
      </c>
      <c r="AG199" s="75" t="s">
        <v>164</v>
      </c>
      <c r="AH199" s="76" t="s">
        <v>14</v>
      </c>
      <c r="AI199" s="78">
        <v>1920.8299999999999</v>
      </c>
      <c r="AJ199" s="78">
        <f t="shared" si="89"/>
        <v>2305</v>
      </c>
      <c r="AK199" s="72" t="b">
        <f t="shared" si="90"/>
        <v>1</v>
      </c>
      <c r="AL199" s="93">
        <f t="shared" si="91"/>
        <v>527.61999999999989</v>
      </c>
      <c r="AM199" s="93">
        <f t="shared" si="92"/>
        <v>2055.8333333333335</v>
      </c>
      <c r="AN199" s="93">
        <f t="shared" si="93"/>
        <v>2467</v>
      </c>
      <c r="AO199" s="25">
        <f t="shared" si="94"/>
        <v>0.070281995661605201</v>
      </c>
      <c r="AQ199" s="2">
        <f t="shared" si="95"/>
        <v>565</v>
      </c>
      <c r="AR199" s="2">
        <f t="shared" si="96"/>
        <v>1920.8299999999999</v>
      </c>
      <c r="AS199" t="b">
        <f>AF199='[3]Материалы в ДС'!A192</f>
        <v>1</v>
      </c>
      <c r="AT199" s="95">
        <f>AI199-'[3]Материалы в ДС'!D192</f>
        <v>0</v>
      </c>
    </row>
    <row r="200" ht="15" customHeight="1">
      <c r="A200" s="74" t="s">
        <v>168</v>
      </c>
      <c r="B200" s="74"/>
      <c r="C200" s="74"/>
      <c r="D200" s="75" t="s">
        <v>164</v>
      </c>
      <c r="E200" s="76" t="s">
        <v>14</v>
      </c>
      <c r="F200" s="77">
        <v>3374.5500000000002</v>
      </c>
      <c r="G200" s="78">
        <f t="shared" si="79"/>
        <v>4049.46</v>
      </c>
      <c r="H200" s="78">
        <f t="shared" si="80"/>
        <v>3610.8299999999999</v>
      </c>
      <c r="I200" s="78">
        <v>4333</v>
      </c>
      <c r="J200" s="25">
        <f t="shared" si="81"/>
        <v>0.070019212438201528</v>
      </c>
      <c r="K200" s="79" t="s">
        <v>168</v>
      </c>
      <c r="L200" s="75" t="s">
        <v>164</v>
      </c>
      <c r="M200" s="76" t="s">
        <v>14</v>
      </c>
      <c r="N200" s="80">
        <v>4333</v>
      </c>
      <c r="O200" s="80">
        <f t="shared" si="82"/>
        <v>4333</v>
      </c>
      <c r="P200" s="81">
        <f t="shared" si="78"/>
        <v>0</v>
      </c>
      <c r="Q200" s="82" t="s">
        <v>168</v>
      </c>
      <c r="R200" s="83" t="s">
        <v>164</v>
      </c>
      <c r="S200" s="84" t="s">
        <v>14</v>
      </c>
      <c r="T200" s="106">
        <v>3374.5500000000002</v>
      </c>
      <c r="U200" s="86" t="b">
        <f t="shared" si="83"/>
        <v>1</v>
      </c>
      <c r="V200" s="87">
        <f t="shared" si="84"/>
        <v>0</v>
      </c>
      <c r="W200" s="74" t="s">
        <v>168</v>
      </c>
      <c r="X200" s="75" t="s">
        <v>164</v>
      </c>
      <c r="Y200" s="88" t="s">
        <v>14</v>
      </c>
      <c r="Z200" s="89">
        <v>4333</v>
      </c>
      <c r="AA200" s="90" t="b">
        <f t="shared" si="85"/>
        <v>1</v>
      </c>
      <c r="AB200" s="81">
        <f t="shared" si="86"/>
        <v>0</v>
      </c>
      <c r="AC200" s="91">
        <f t="shared" si="87"/>
        <v>0</v>
      </c>
      <c r="AD200" s="2">
        <f t="shared" si="88"/>
        <v>0</v>
      </c>
      <c r="AE200" s="2">
        <f>I200-Материалы!E197</f>
        <v>4303</v>
      </c>
      <c r="AF200" s="79" t="s">
        <v>168</v>
      </c>
      <c r="AG200" s="75" t="s">
        <v>164</v>
      </c>
      <c r="AH200" s="76" t="s">
        <v>14</v>
      </c>
      <c r="AI200" s="78">
        <v>4375.8299999999999</v>
      </c>
      <c r="AJ200" s="78">
        <f t="shared" si="89"/>
        <v>5251</v>
      </c>
      <c r="AK200" s="72" t="b">
        <f t="shared" si="90"/>
        <v>1</v>
      </c>
      <c r="AL200" s="93">
        <f t="shared" si="91"/>
        <v>1201.54</v>
      </c>
      <c r="AM200" s="93">
        <f t="shared" si="92"/>
        <v>4682.5</v>
      </c>
      <c r="AN200" s="93">
        <f t="shared" si="93"/>
        <v>5619</v>
      </c>
      <c r="AO200" s="25">
        <f t="shared" si="94"/>
        <v>0.070081889163968764</v>
      </c>
      <c r="AQ200" s="2">
        <f t="shared" si="95"/>
        <v>1286</v>
      </c>
      <c r="AR200" s="2">
        <f t="shared" si="96"/>
        <v>4375.8299999999999</v>
      </c>
      <c r="AS200" t="b">
        <f>AF200='[3]Материалы в ДС'!A193</f>
        <v>1</v>
      </c>
      <c r="AT200" s="95">
        <f>AI200-'[3]Материалы в ДС'!D193</f>
        <v>0</v>
      </c>
    </row>
    <row r="201" ht="15" customHeight="1">
      <c r="A201" s="74" t="s">
        <v>169</v>
      </c>
      <c r="B201" s="74"/>
      <c r="C201" s="74"/>
      <c r="D201" s="75" t="s">
        <v>164</v>
      </c>
      <c r="E201" s="76" t="s">
        <v>14</v>
      </c>
      <c r="F201" s="77">
        <v>3594.25</v>
      </c>
      <c r="G201" s="78">
        <f t="shared" si="79"/>
        <v>4313.1000000000004</v>
      </c>
      <c r="H201" s="78">
        <f t="shared" si="80"/>
        <v>3845.8299999999999</v>
      </c>
      <c r="I201" s="78">
        <v>4615</v>
      </c>
      <c r="J201" s="25">
        <f t="shared" si="81"/>
        <v>0.069996058519394388</v>
      </c>
      <c r="K201" s="79" t="s">
        <v>169</v>
      </c>
      <c r="L201" s="75" t="s">
        <v>164</v>
      </c>
      <c r="M201" s="76" t="s">
        <v>14</v>
      </c>
      <c r="N201" s="80">
        <v>4615</v>
      </c>
      <c r="O201" s="80">
        <f t="shared" si="82"/>
        <v>4615</v>
      </c>
      <c r="P201" s="81">
        <f t="shared" si="78"/>
        <v>0</v>
      </c>
      <c r="Q201" s="82" t="s">
        <v>169</v>
      </c>
      <c r="R201" s="83" t="s">
        <v>164</v>
      </c>
      <c r="S201" s="84" t="s">
        <v>14</v>
      </c>
      <c r="T201" s="106">
        <v>3594.25</v>
      </c>
      <c r="U201" s="86" t="b">
        <f t="shared" si="83"/>
        <v>1</v>
      </c>
      <c r="V201" s="87">
        <f t="shared" si="84"/>
        <v>0</v>
      </c>
      <c r="W201" s="74" t="s">
        <v>169</v>
      </c>
      <c r="X201" s="75" t="s">
        <v>164</v>
      </c>
      <c r="Y201" s="88" t="s">
        <v>14</v>
      </c>
      <c r="Z201" s="89">
        <v>4615</v>
      </c>
      <c r="AA201" s="90" t="b">
        <f t="shared" si="85"/>
        <v>1</v>
      </c>
      <c r="AB201" s="81">
        <f t="shared" si="86"/>
        <v>0</v>
      </c>
      <c r="AC201" s="91">
        <f t="shared" si="87"/>
        <v>0</v>
      </c>
      <c r="AD201" s="2">
        <f t="shared" si="88"/>
        <v>-9.0949470177292824e-13</v>
      </c>
      <c r="AE201" s="2">
        <f>I201-Материалы!E198</f>
        <v>4555</v>
      </c>
      <c r="AF201" s="79" t="s">
        <v>169</v>
      </c>
      <c r="AG201" s="75" t="s">
        <v>164</v>
      </c>
      <c r="AH201" s="76" t="s">
        <v>14</v>
      </c>
      <c r="AI201" s="78">
        <v>4894.1700000000001</v>
      </c>
      <c r="AJ201" s="78">
        <f t="shared" si="89"/>
        <v>5873</v>
      </c>
      <c r="AK201" s="72" t="b">
        <f t="shared" si="90"/>
        <v>1</v>
      </c>
      <c r="AL201" s="93">
        <f t="shared" si="91"/>
        <v>1559.8999999999996</v>
      </c>
      <c r="AM201" s="93">
        <f t="shared" si="92"/>
        <v>5236.666666666667</v>
      </c>
      <c r="AN201" s="93">
        <f t="shared" si="93"/>
        <v>6284</v>
      </c>
      <c r="AO201" s="25">
        <f t="shared" si="94"/>
        <v>0.069981270219649241</v>
      </c>
      <c r="AQ201" s="2">
        <f t="shared" si="95"/>
        <v>1669</v>
      </c>
      <c r="AR201" s="2">
        <f t="shared" si="96"/>
        <v>4894.1700000000001</v>
      </c>
      <c r="AS201" t="b">
        <f>AF201='[3]Материалы в ДС'!A194</f>
        <v>1</v>
      </c>
      <c r="AT201" s="95">
        <f>AI201-'[3]Материалы в ДС'!D194</f>
        <v>0</v>
      </c>
    </row>
    <row r="202" ht="15" customHeight="1" outlineLevel="1">
      <c r="A202" s="74" t="s">
        <v>659</v>
      </c>
      <c r="B202" s="74"/>
      <c r="C202" s="74"/>
      <c r="D202" s="75" t="s">
        <v>164</v>
      </c>
      <c r="E202" s="76" t="s">
        <v>14</v>
      </c>
      <c r="F202" s="77">
        <v>5433.8500000000004</v>
      </c>
      <c r="G202" s="78">
        <f t="shared" si="79"/>
        <v>6520.6199999999999</v>
      </c>
      <c r="H202" s="78">
        <f t="shared" si="80"/>
        <v>5814.1700000000001</v>
      </c>
      <c r="I202" s="78">
        <v>6977</v>
      </c>
      <c r="J202" s="25">
        <f t="shared" si="81"/>
        <v>0.069990276998199485</v>
      </c>
      <c r="K202" s="79" t="s">
        <v>659</v>
      </c>
      <c r="L202" s="75" t="s">
        <v>164</v>
      </c>
      <c r="M202" s="76" t="s">
        <v>14</v>
      </c>
      <c r="N202" s="80">
        <v>6977</v>
      </c>
      <c r="O202" s="80">
        <f t="shared" si="82"/>
        <v>6977</v>
      </c>
      <c r="P202" s="81">
        <f t="shared" si="78"/>
        <v>0</v>
      </c>
      <c r="Q202" s="82" t="s">
        <v>659</v>
      </c>
      <c r="R202" s="83" t="s">
        <v>164</v>
      </c>
      <c r="S202" s="84" t="s">
        <v>14</v>
      </c>
      <c r="T202" s="106">
        <v>5433.8500000000004</v>
      </c>
      <c r="U202" s="86" t="b">
        <f t="shared" si="83"/>
        <v>1</v>
      </c>
      <c r="V202" s="87">
        <f t="shared" si="84"/>
        <v>0</v>
      </c>
      <c r="W202" s="74" t="s">
        <v>659</v>
      </c>
      <c r="X202" s="75" t="s">
        <v>164</v>
      </c>
      <c r="Y202" s="88" t="s">
        <v>14</v>
      </c>
      <c r="Z202" s="89">
        <v>6977</v>
      </c>
      <c r="AA202" s="90" t="b">
        <f t="shared" si="85"/>
        <v>1</v>
      </c>
      <c r="AB202" s="81">
        <f t="shared" si="86"/>
        <v>0</v>
      </c>
      <c r="AC202" s="91">
        <f t="shared" si="87"/>
        <v>0</v>
      </c>
      <c r="AD202" s="2">
        <f t="shared" si="88"/>
        <v>0</v>
      </c>
      <c r="AE202" s="2">
        <f>I202-Материалы!E199</f>
        <v>6957</v>
      </c>
      <c r="AF202" s="79" t="s">
        <v>659</v>
      </c>
      <c r="AG202" s="75" t="s">
        <v>164</v>
      </c>
      <c r="AH202" s="76" t="s">
        <v>14</v>
      </c>
      <c r="AI202" s="78">
        <v>7399.1700000000001</v>
      </c>
      <c r="AJ202" s="78">
        <f t="shared" si="89"/>
        <v>8879</v>
      </c>
      <c r="AK202" s="72" t="b">
        <f t="shared" si="90"/>
        <v>1</v>
      </c>
      <c r="AL202" s="93">
        <f t="shared" si="91"/>
        <v>2358.3800000000001</v>
      </c>
      <c r="AM202" s="93">
        <f t="shared" si="92"/>
        <v>7916.666666666667</v>
      </c>
      <c r="AN202" s="93">
        <f t="shared" si="93"/>
        <v>9500</v>
      </c>
      <c r="AO202" s="25">
        <f t="shared" si="94"/>
        <v>0.06994030859331006</v>
      </c>
      <c r="AQ202" s="2">
        <f t="shared" si="95"/>
        <v>2523</v>
      </c>
      <c r="AR202" s="2">
        <f t="shared" si="96"/>
        <v>7399.1700000000001</v>
      </c>
      <c r="AS202" t="b">
        <f>AF202='[3]Материалы в ДС'!A195</f>
        <v>1</v>
      </c>
      <c r="AT202" s="95">
        <f>AI202-'[3]Материалы в ДС'!D195</f>
        <v>0</v>
      </c>
    </row>
    <row r="203" ht="15" customHeight="1" outlineLevel="1">
      <c r="A203" s="74" t="s">
        <v>660</v>
      </c>
      <c r="B203" s="74"/>
      <c r="C203" s="74"/>
      <c r="D203" s="75" t="s">
        <v>661</v>
      </c>
      <c r="E203" s="76" t="s">
        <v>14</v>
      </c>
      <c r="F203" s="77">
        <v>7385.5900000000001</v>
      </c>
      <c r="G203" s="78">
        <f t="shared" si="79"/>
        <v>8862.7100000000009</v>
      </c>
      <c r="H203" s="78">
        <f t="shared" si="80"/>
        <v>7902.5</v>
      </c>
      <c r="I203" s="78">
        <v>9483</v>
      </c>
      <c r="J203" s="25">
        <f t="shared" si="81"/>
        <v>0.069988750619167206</v>
      </c>
      <c r="K203" s="79" t="s">
        <v>660</v>
      </c>
      <c r="L203" s="75" t="s">
        <v>661</v>
      </c>
      <c r="M203" s="76" t="s">
        <v>14</v>
      </c>
      <c r="N203" s="80">
        <v>9483</v>
      </c>
      <c r="O203" s="80">
        <f t="shared" si="82"/>
        <v>9483</v>
      </c>
      <c r="P203" s="81">
        <f t="shared" si="78"/>
        <v>0</v>
      </c>
      <c r="Q203" s="82" t="s">
        <v>660</v>
      </c>
      <c r="R203" s="83" t="s">
        <v>661</v>
      </c>
      <c r="S203" s="84" t="s">
        <v>14</v>
      </c>
      <c r="T203" s="106">
        <v>7385.5900000000001</v>
      </c>
      <c r="U203" s="86" t="b">
        <f t="shared" si="83"/>
        <v>1</v>
      </c>
      <c r="V203" s="87">
        <f t="shared" si="84"/>
        <v>0</v>
      </c>
      <c r="W203" s="74" t="s">
        <v>660</v>
      </c>
      <c r="X203" s="153" t="s">
        <v>661</v>
      </c>
      <c r="Y203" s="88" t="s">
        <v>14</v>
      </c>
      <c r="Z203" s="89">
        <v>9483</v>
      </c>
      <c r="AA203" s="90" t="b">
        <f t="shared" si="85"/>
        <v>1</v>
      </c>
      <c r="AB203" s="81">
        <f t="shared" si="86"/>
        <v>0</v>
      </c>
      <c r="AC203" s="91">
        <f t="shared" si="87"/>
        <v>0</v>
      </c>
      <c r="AD203" s="2">
        <f t="shared" si="88"/>
        <v>-0.0020000000004074536</v>
      </c>
      <c r="AE203" s="2">
        <f>I203-Материалы!E200</f>
        <v>9453</v>
      </c>
      <c r="AF203" s="79" t="s">
        <v>660</v>
      </c>
      <c r="AG203" s="75" t="s">
        <v>661</v>
      </c>
      <c r="AH203" s="76" t="s">
        <v>14</v>
      </c>
      <c r="AI203" s="78">
        <v>15577.5</v>
      </c>
      <c r="AJ203" s="78">
        <f t="shared" si="89"/>
        <v>18693</v>
      </c>
      <c r="AK203" s="72" t="b">
        <f t="shared" si="90"/>
        <v>1</v>
      </c>
      <c r="AL203" s="93">
        <f t="shared" si="91"/>
        <v>9830.2899999999991</v>
      </c>
      <c r="AM203" s="93">
        <f t="shared" si="92"/>
        <v>16667.5</v>
      </c>
      <c r="AN203" s="93">
        <f t="shared" si="93"/>
        <v>20001</v>
      </c>
      <c r="AO203" s="25">
        <f t="shared" si="94"/>
        <v>0.06997271705986198</v>
      </c>
      <c r="AQ203" s="2">
        <f t="shared" si="95"/>
        <v>10518</v>
      </c>
      <c r="AR203" s="2">
        <f t="shared" si="96"/>
        <v>15577.5</v>
      </c>
      <c r="AS203" t="b">
        <f>AF203='[3]Материалы в ДС'!A196</f>
        <v>1</v>
      </c>
      <c r="AT203" s="95">
        <f>AI203-'[3]Материалы в ДС'!D196</f>
        <v>0</v>
      </c>
    </row>
    <row r="204" ht="15" customHeight="1" outlineLevel="1">
      <c r="A204" s="74" t="s">
        <v>662</v>
      </c>
      <c r="B204" s="74"/>
      <c r="C204" s="74"/>
      <c r="D204" s="75" t="s">
        <v>661</v>
      </c>
      <c r="E204" s="76" t="s">
        <v>14</v>
      </c>
      <c r="F204" s="77">
        <v>5845.4700000000003</v>
      </c>
      <c r="G204" s="78">
        <f t="shared" si="79"/>
        <v>7014.5600000000004</v>
      </c>
      <c r="H204" s="78">
        <f t="shared" si="80"/>
        <v>7327.5</v>
      </c>
      <c r="I204" s="78">
        <v>8793</v>
      </c>
      <c r="J204" s="25">
        <f t="shared" si="81"/>
        <v>0.25353550329600139</v>
      </c>
      <c r="K204" s="79" t="s">
        <v>662</v>
      </c>
      <c r="L204" s="75" t="s">
        <v>661</v>
      </c>
      <c r="M204" s="76" t="s">
        <v>14</v>
      </c>
      <c r="N204" s="80">
        <v>8793</v>
      </c>
      <c r="O204" s="80">
        <f t="shared" si="82"/>
        <v>8793</v>
      </c>
      <c r="P204" s="81">
        <f t="shared" si="78"/>
        <v>0</v>
      </c>
      <c r="Q204" s="82" t="s">
        <v>662</v>
      </c>
      <c r="R204" s="83" t="s">
        <v>661</v>
      </c>
      <c r="S204" s="84" t="s">
        <v>14</v>
      </c>
      <c r="T204" s="106">
        <v>5845.4700000000003</v>
      </c>
      <c r="U204" s="86" t="b">
        <f t="shared" si="83"/>
        <v>1</v>
      </c>
      <c r="V204" s="87">
        <f t="shared" si="84"/>
        <v>0</v>
      </c>
      <c r="W204" s="74" t="s">
        <v>662</v>
      </c>
      <c r="X204" s="153" t="s">
        <v>661</v>
      </c>
      <c r="Y204" s="88" t="s">
        <v>14</v>
      </c>
      <c r="Z204" s="89">
        <v>8793</v>
      </c>
      <c r="AA204" s="90" t="b">
        <f t="shared" si="85"/>
        <v>1</v>
      </c>
      <c r="AB204" s="81">
        <f t="shared" si="86"/>
        <v>0</v>
      </c>
      <c r="AC204" s="91">
        <f t="shared" si="87"/>
        <v>0</v>
      </c>
      <c r="AD204" s="2">
        <f t="shared" si="88"/>
        <v>0.0039999999999054126</v>
      </c>
      <c r="AE204" s="2">
        <f>I204-Материалы!E201</f>
        <v>8743</v>
      </c>
      <c r="AF204" s="79" t="s">
        <v>662</v>
      </c>
      <c r="AG204" s="75" t="s">
        <v>661</v>
      </c>
      <c r="AH204" s="76" t="s">
        <v>14</v>
      </c>
      <c r="AI204" s="78">
        <v>7335</v>
      </c>
      <c r="AJ204" s="78">
        <f t="shared" si="89"/>
        <v>8802</v>
      </c>
      <c r="AK204" s="72" t="b">
        <f t="shared" si="90"/>
        <v>1</v>
      </c>
      <c r="AL204" s="93">
        <f t="shared" si="91"/>
        <v>1787.4399999999996</v>
      </c>
      <c r="AM204" s="93">
        <f t="shared" si="92"/>
        <v>9195</v>
      </c>
      <c r="AN204" s="93">
        <f t="shared" si="93"/>
        <v>11034</v>
      </c>
      <c r="AO204" s="25">
        <f t="shared" si="94"/>
        <v>0.25357873210633947</v>
      </c>
      <c r="AQ204" s="2">
        <f t="shared" si="95"/>
        <v>2241</v>
      </c>
      <c r="AR204" s="2">
        <f t="shared" si="96"/>
        <v>7335</v>
      </c>
      <c r="AS204" t="b">
        <f>AF204='[3]Материалы в ДС'!A197</f>
        <v>1</v>
      </c>
      <c r="AT204" s="95">
        <f>AI204-'[3]Материалы в ДС'!D197</f>
        <v>0</v>
      </c>
    </row>
    <row r="205" ht="15" customHeight="1" outlineLevel="1">
      <c r="A205" s="74" t="s">
        <v>663</v>
      </c>
      <c r="B205" s="74"/>
      <c r="C205" s="74"/>
      <c r="D205" s="75" t="s">
        <v>661</v>
      </c>
      <c r="E205" s="76" t="s">
        <v>14</v>
      </c>
      <c r="F205" s="77">
        <v>5845.4700000000003</v>
      </c>
      <c r="G205" s="78">
        <f t="shared" si="79"/>
        <v>7014.5600000000004</v>
      </c>
      <c r="H205" s="78">
        <f t="shared" si="80"/>
        <v>7327.5</v>
      </c>
      <c r="I205" s="78">
        <v>8793</v>
      </c>
      <c r="J205" s="25">
        <f t="shared" si="81"/>
        <v>0.25353550329600139</v>
      </c>
      <c r="K205" s="79" t="s">
        <v>663</v>
      </c>
      <c r="L205" s="75" t="s">
        <v>661</v>
      </c>
      <c r="M205" s="76" t="s">
        <v>14</v>
      </c>
      <c r="N205" s="80">
        <v>8793</v>
      </c>
      <c r="O205" s="80">
        <f t="shared" si="82"/>
        <v>8793</v>
      </c>
      <c r="P205" s="81">
        <f t="shared" si="78"/>
        <v>0</v>
      </c>
      <c r="Q205" s="82" t="s">
        <v>663</v>
      </c>
      <c r="R205" s="83" t="s">
        <v>661</v>
      </c>
      <c r="S205" s="84" t="s">
        <v>14</v>
      </c>
      <c r="T205" s="106">
        <v>5845.4700000000003</v>
      </c>
      <c r="U205" s="86" t="b">
        <f t="shared" si="83"/>
        <v>1</v>
      </c>
      <c r="V205" s="87">
        <f t="shared" si="84"/>
        <v>0</v>
      </c>
      <c r="W205" s="74" t="s">
        <v>663</v>
      </c>
      <c r="X205" s="153" t="s">
        <v>661</v>
      </c>
      <c r="Y205" s="88" t="s">
        <v>14</v>
      </c>
      <c r="Z205" s="89">
        <v>8793</v>
      </c>
      <c r="AA205" s="90" t="b">
        <f t="shared" si="85"/>
        <v>1</v>
      </c>
      <c r="AB205" s="81">
        <f t="shared" si="86"/>
        <v>0</v>
      </c>
      <c r="AC205" s="91">
        <f t="shared" si="87"/>
        <v>0</v>
      </c>
      <c r="AD205" s="2">
        <f t="shared" si="88"/>
        <v>0.0039999999999054126</v>
      </c>
      <c r="AE205" s="2">
        <f>I205-Материалы!E202</f>
        <v>8733</v>
      </c>
      <c r="AF205" s="79" t="s">
        <v>663</v>
      </c>
      <c r="AG205" s="75" t="s">
        <v>661</v>
      </c>
      <c r="AH205" s="76" t="s">
        <v>14</v>
      </c>
      <c r="AI205" s="78">
        <v>12379.17</v>
      </c>
      <c r="AJ205" s="78">
        <f t="shared" si="89"/>
        <v>14855</v>
      </c>
      <c r="AK205" s="72" t="b">
        <f t="shared" si="90"/>
        <v>1</v>
      </c>
      <c r="AL205" s="93">
        <f t="shared" si="91"/>
        <v>7840.4399999999996</v>
      </c>
      <c r="AM205" s="93">
        <f t="shared" si="92"/>
        <v>15517.5</v>
      </c>
      <c r="AN205" s="93">
        <f t="shared" si="93"/>
        <v>18621</v>
      </c>
      <c r="AO205" s="25">
        <f t="shared" si="94"/>
        <v>0.25351733423089867</v>
      </c>
      <c r="AQ205" s="2">
        <f t="shared" si="95"/>
        <v>9828</v>
      </c>
      <c r="AR205" s="2">
        <f t="shared" si="96"/>
        <v>12379.17</v>
      </c>
      <c r="AS205" t="b">
        <f>AF205='[3]Материалы в ДС'!A198</f>
        <v>1</v>
      </c>
      <c r="AT205" s="95">
        <f>AI205-'[3]Материалы в ДС'!D198</f>
        <v>0</v>
      </c>
    </row>
    <row r="206" ht="15" customHeight="1" outlineLevel="1">
      <c r="A206" s="74" t="s">
        <v>664</v>
      </c>
      <c r="B206" s="74"/>
      <c r="C206" s="74"/>
      <c r="D206" s="75" t="s">
        <v>13</v>
      </c>
      <c r="E206" s="76" t="s">
        <v>14</v>
      </c>
      <c r="F206" s="77">
        <v>10593.33</v>
      </c>
      <c r="G206" s="78">
        <f t="shared" si="79"/>
        <v>12712</v>
      </c>
      <c r="H206" s="78">
        <f t="shared" si="80"/>
        <v>12545</v>
      </c>
      <c r="I206" s="78">
        <v>15054</v>
      </c>
      <c r="J206" s="25">
        <f t="shared" si="81"/>
        <v>0.18423536815607311</v>
      </c>
      <c r="K206" s="79" t="s">
        <v>664</v>
      </c>
      <c r="L206" s="75" t="s">
        <v>13</v>
      </c>
      <c r="M206" s="76" t="s">
        <v>14</v>
      </c>
      <c r="N206" s="80">
        <v>13685</v>
      </c>
      <c r="O206" s="80">
        <f t="shared" si="82"/>
        <v>13685</v>
      </c>
      <c r="P206" s="81">
        <f t="shared" si="78"/>
        <v>-1369</v>
      </c>
      <c r="Q206" s="82" t="s">
        <v>664</v>
      </c>
      <c r="R206" s="83" t="s">
        <v>13</v>
      </c>
      <c r="S206" s="84" t="s">
        <v>14</v>
      </c>
      <c r="T206" s="106">
        <v>9630</v>
      </c>
      <c r="U206" s="86" t="b">
        <f t="shared" si="83"/>
        <v>1</v>
      </c>
      <c r="V206" s="87">
        <f t="shared" si="84"/>
        <v>-963.32999999999993</v>
      </c>
      <c r="W206" s="74" t="s">
        <v>664</v>
      </c>
      <c r="X206" s="75" t="s">
        <v>13</v>
      </c>
      <c r="Y206" s="88" t="s">
        <v>14</v>
      </c>
      <c r="Z206" s="89">
        <v>15054</v>
      </c>
      <c r="AA206" s="90" t="b">
        <f t="shared" si="85"/>
        <v>1</v>
      </c>
      <c r="AB206" s="81">
        <f t="shared" si="86"/>
        <v>0</v>
      </c>
      <c r="AC206" s="91">
        <f t="shared" si="87"/>
        <v>-963.32999999999993</v>
      </c>
      <c r="AD206" s="2">
        <f t="shared" si="88"/>
        <v>-0.0040000000008149073</v>
      </c>
      <c r="AE206" s="2">
        <f>I206-Материалы!E203</f>
        <v>15024</v>
      </c>
      <c r="AF206" s="79" t="s">
        <v>664</v>
      </c>
      <c r="AG206" s="75" t="s">
        <v>13</v>
      </c>
      <c r="AH206" s="76" t="s">
        <v>14</v>
      </c>
      <c r="AI206" s="78">
        <v>11700.83</v>
      </c>
      <c r="AJ206" s="78">
        <f t="shared" si="89"/>
        <v>14041</v>
      </c>
      <c r="AK206" s="72" t="b">
        <f t="shared" si="90"/>
        <v>1</v>
      </c>
      <c r="AL206" s="93">
        <f t="shared" si="91"/>
        <v>1329</v>
      </c>
      <c r="AM206" s="93">
        <f t="shared" si="92"/>
        <v>13856.666666666668</v>
      </c>
      <c r="AN206" s="93">
        <f t="shared" si="93"/>
        <v>16628</v>
      </c>
      <c r="AO206" s="25">
        <f t="shared" si="94"/>
        <v>0.18424613631507727</v>
      </c>
      <c r="AQ206" s="2">
        <f t="shared" si="95"/>
        <v>1574</v>
      </c>
      <c r="AR206" s="2">
        <f t="shared" si="96"/>
        <v>11700.83</v>
      </c>
      <c r="AS206" t="b">
        <f>AF206='[3]Материалы в ДС'!A199</f>
        <v>1</v>
      </c>
      <c r="AT206" s="95">
        <f>AI206-'[3]Материалы в ДС'!D199</f>
        <v>0</v>
      </c>
    </row>
    <row r="207" ht="15" customHeight="1" outlineLevel="1">
      <c r="A207" s="74" t="s">
        <v>665</v>
      </c>
      <c r="B207" s="74"/>
      <c r="C207" s="74"/>
      <c r="D207" s="75" t="s">
        <v>666</v>
      </c>
      <c r="E207" s="76" t="s">
        <v>14</v>
      </c>
      <c r="F207" s="77">
        <v>3485.4899999999998</v>
      </c>
      <c r="G207" s="78">
        <f t="shared" si="79"/>
        <v>4182.5900000000001</v>
      </c>
      <c r="H207" s="78">
        <f t="shared" si="80"/>
        <v>3842.5</v>
      </c>
      <c r="I207" s="78">
        <v>4611</v>
      </c>
      <c r="J207" s="25">
        <f t="shared" si="81"/>
        <v>0.10242696511013505</v>
      </c>
      <c r="K207" s="79" t="s">
        <v>665</v>
      </c>
      <c r="L207" s="75" t="s">
        <v>666</v>
      </c>
      <c r="M207" s="76" t="s">
        <v>14</v>
      </c>
      <c r="N207" s="80">
        <v>4562</v>
      </c>
      <c r="O207" s="80">
        <f t="shared" si="82"/>
        <v>4562</v>
      </c>
      <c r="P207" s="81">
        <f t="shared" si="78"/>
        <v>-49</v>
      </c>
      <c r="Q207" s="82" t="s">
        <v>665</v>
      </c>
      <c r="R207" s="83" t="s">
        <v>666</v>
      </c>
      <c r="S207" s="84" t="s">
        <v>14</v>
      </c>
      <c r="T207" s="106">
        <v>3448.46</v>
      </c>
      <c r="U207" s="86" t="b">
        <f t="shared" si="83"/>
        <v>1</v>
      </c>
      <c r="V207" s="87">
        <f t="shared" si="84"/>
        <v>-37.029999999999745</v>
      </c>
      <c r="W207" s="74" t="s">
        <v>665</v>
      </c>
      <c r="X207" s="75" t="s">
        <v>666</v>
      </c>
      <c r="Y207" s="88" t="s">
        <v>14</v>
      </c>
      <c r="Z207" s="89">
        <v>4611</v>
      </c>
      <c r="AA207" s="90" t="b">
        <f t="shared" si="85"/>
        <v>1</v>
      </c>
      <c r="AB207" s="81">
        <f t="shared" si="86"/>
        <v>0</v>
      </c>
      <c r="AC207" s="91">
        <f t="shared" si="87"/>
        <v>-37.029999999999745</v>
      </c>
      <c r="AD207" s="2">
        <f t="shared" si="88"/>
        <v>-0.0020000000004074536</v>
      </c>
      <c r="AE207" s="2">
        <f>I207-Материалы!E204</f>
        <v>4591</v>
      </c>
      <c r="AF207" s="79" t="s">
        <v>665</v>
      </c>
      <c r="AG207" s="75" t="s">
        <v>666</v>
      </c>
      <c r="AH207" s="76" t="s">
        <v>14</v>
      </c>
      <c r="AI207" s="78">
        <v>5325.8299999999999</v>
      </c>
      <c r="AJ207" s="78">
        <f t="shared" si="89"/>
        <v>6391</v>
      </c>
      <c r="AK207" s="72" t="b">
        <f t="shared" si="90"/>
        <v>1</v>
      </c>
      <c r="AL207" s="93">
        <f t="shared" si="91"/>
        <v>2208.4099999999999</v>
      </c>
      <c r="AM207" s="93">
        <f t="shared" si="92"/>
        <v>5871.666666666667</v>
      </c>
      <c r="AN207" s="93">
        <f t="shared" si="93"/>
        <v>7046</v>
      </c>
      <c r="AO207" s="25">
        <f t="shared" si="94"/>
        <v>0.10248787357221092</v>
      </c>
      <c r="AQ207" s="2">
        <f t="shared" si="95"/>
        <v>2435</v>
      </c>
      <c r="AR207" s="2">
        <f t="shared" si="96"/>
        <v>5325.8299999999999</v>
      </c>
      <c r="AS207" t="b">
        <f>AF207='[3]Материалы в ДС'!A200</f>
        <v>1</v>
      </c>
      <c r="AT207" s="95">
        <f>AI207-'[3]Материалы в ДС'!D200</f>
        <v>0</v>
      </c>
    </row>
    <row r="208" ht="15" customHeight="1" outlineLevel="1">
      <c r="A208" s="69" t="s">
        <v>171</v>
      </c>
      <c r="B208" s="69"/>
      <c r="C208" s="69"/>
      <c r="D208" s="59"/>
      <c r="E208" s="96"/>
      <c r="F208" s="97">
        <v>0</v>
      </c>
      <c r="G208" s="98"/>
      <c r="H208" s="98">
        <f t="shared" si="80"/>
        <v>0</v>
      </c>
      <c r="I208" s="98"/>
      <c r="J208" s="25"/>
      <c r="K208" s="62" t="s">
        <v>171</v>
      </c>
      <c r="L208" s="63"/>
      <c r="M208" s="99"/>
      <c r="N208" s="100"/>
      <c r="O208" s="100"/>
      <c r="P208" s="81">
        <f t="shared" si="78"/>
        <v>0</v>
      </c>
      <c r="Q208" s="66" t="s">
        <v>171</v>
      </c>
      <c r="R208" s="67"/>
      <c r="S208" s="101"/>
      <c r="T208" s="102">
        <v>0</v>
      </c>
      <c r="U208" s="86" t="b">
        <f t="shared" si="83"/>
        <v>1</v>
      </c>
      <c r="V208" s="87">
        <f t="shared" si="84"/>
        <v>0</v>
      </c>
      <c r="W208" s="69" t="s">
        <v>171</v>
      </c>
      <c r="X208" s="59"/>
      <c r="Y208" s="96"/>
      <c r="Z208" s="103"/>
      <c r="AA208" s="90" t="b">
        <f t="shared" si="85"/>
        <v>1</v>
      </c>
      <c r="AB208" s="81">
        <f t="shared" si="86"/>
        <v>0</v>
      </c>
      <c r="AC208" s="91">
        <f t="shared" si="87"/>
        <v>0</v>
      </c>
      <c r="AD208" s="2">
        <f t="shared" si="88"/>
        <v>0</v>
      </c>
      <c r="AF208" s="57" t="s">
        <v>171</v>
      </c>
      <c r="AG208" s="59"/>
      <c r="AH208" s="96"/>
      <c r="AI208" s="98">
        <v>0</v>
      </c>
      <c r="AJ208" s="104"/>
      <c r="AK208" s="72" t="b">
        <f t="shared" si="90"/>
        <v>1</v>
      </c>
      <c r="AL208" s="70"/>
      <c r="AM208" s="70"/>
      <c r="AN208" s="70"/>
      <c r="AQ208" s="2"/>
      <c r="AR208" s="2">
        <f t="shared" si="96"/>
        <v>0</v>
      </c>
      <c r="AS208" t="b">
        <f>AF208='[3]Материалы в ДС'!A201</f>
        <v>1</v>
      </c>
      <c r="AT208" s="95">
        <f>AI208-'[3]Материалы в ДС'!D201</f>
        <v>0</v>
      </c>
    </row>
    <row r="209" ht="15" customHeight="1" outlineLevel="1">
      <c r="A209" s="74" t="s">
        <v>172</v>
      </c>
      <c r="B209" s="74"/>
      <c r="C209" s="74"/>
      <c r="D209" s="75" t="s">
        <v>13</v>
      </c>
      <c r="E209" s="76" t="s">
        <v>14</v>
      </c>
      <c r="F209" s="77">
        <v>47.259999999999998</v>
      </c>
      <c r="G209" s="78">
        <f t="shared" si="79"/>
        <v>56.710000000000001</v>
      </c>
      <c r="H209" s="78">
        <f t="shared" si="80"/>
        <v>67.5</v>
      </c>
      <c r="I209" s="78">
        <v>81</v>
      </c>
      <c r="J209" s="25">
        <f t="shared" si="81"/>
        <v>0.42831952036677823</v>
      </c>
      <c r="K209" s="79" t="s">
        <v>172</v>
      </c>
      <c r="L209" s="75" t="s">
        <v>13</v>
      </c>
      <c r="M209" s="76" t="s">
        <v>14</v>
      </c>
      <c r="N209" s="80">
        <v>77</v>
      </c>
      <c r="O209" s="80">
        <f t="shared" si="82"/>
        <v>77</v>
      </c>
      <c r="P209" s="81">
        <f t="shared" si="78"/>
        <v>-4</v>
      </c>
      <c r="Q209" s="82" t="s">
        <v>172</v>
      </c>
      <c r="R209" s="83" t="s">
        <v>13</v>
      </c>
      <c r="S209" s="84" t="s">
        <v>14</v>
      </c>
      <c r="T209" s="85">
        <v>45</v>
      </c>
      <c r="U209" s="86" t="b">
        <f t="shared" si="83"/>
        <v>1</v>
      </c>
      <c r="V209" s="87">
        <f t="shared" si="84"/>
        <v>-2.259999999999998</v>
      </c>
      <c r="W209" s="74" t="s">
        <v>172</v>
      </c>
      <c r="X209" s="75" t="s">
        <v>13</v>
      </c>
      <c r="Y209" s="88" t="s">
        <v>14</v>
      </c>
      <c r="Z209" s="89">
        <v>81</v>
      </c>
      <c r="AA209" s="90" t="b">
        <f t="shared" si="85"/>
        <v>1</v>
      </c>
      <c r="AB209" s="81">
        <f t="shared" si="86"/>
        <v>0</v>
      </c>
      <c r="AC209" s="91">
        <f t="shared" si="87"/>
        <v>-2.259999999999998</v>
      </c>
      <c r="AD209" s="2">
        <f t="shared" si="88"/>
        <v>0.0019999999999953388</v>
      </c>
      <c r="AE209" s="2">
        <f>I209-Материалы!E206</f>
        <v>-39</v>
      </c>
      <c r="AF209" s="79" t="s">
        <v>172</v>
      </c>
      <c r="AG209" s="75" t="s">
        <v>13</v>
      </c>
      <c r="AH209" s="76" t="s">
        <v>14</v>
      </c>
      <c r="AI209" s="78">
        <v>53.329999999999998</v>
      </c>
      <c r="AJ209" s="78">
        <f t="shared" si="89"/>
        <v>64</v>
      </c>
      <c r="AK209" s="72" t="b">
        <f t="shared" si="90"/>
        <v>1</v>
      </c>
      <c r="AL209" s="93">
        <f t="shared" si="91"/>
        <v>7.2899999999999991</v>
      </c>
      <c r="AM209" s="93">
        <f t="shared" si="92"/>
        <v>75.833333333333343</v>
      </c>
      <c r="AN209" s="93">
        <f t="shared" si="93"/>
        <v>91</v>
      </c>
      <c r="AO209" s="25">
        <f t="shared" si="94"/>
        <v>0.421875</v>
      </c>
      <c r="AQ209" s="2">
        <f t="shared" si="95"/>
        <v>10</v>
      </c>
      <c r="AR209" s="2">
        <f t="shared" si="96"/>
        <v>53.329999999999998</v>
      </c>
      <c r="AS209" t="b">
        <f>AF209='[3]Материалы в ДС'!A202</f>
        <v>1</v>
      </c>
      <c r="AT209" s="95">
        <f>AI209-'[3]Материалы в ДС'!D202</f>
        <v>0</v>
      </c>
    </row>
    <row r="210" ht="15" customHeight="1" outlineLevel="1">
      <c r="A210" s="74" t="s">
        <v>173</v>
      </c>
      <c r="B210" s="74"/>
      <c r="C210" s="74"/>
      <c r="D210" s="75" t="s">
        <v>174</v>
      </c>
      <c r="E210" s="76" t="s">
        <v>14</v>
      </c>
      <c r="F210" s="77">
        <v>41.770000000000003</v>
      </c>
      <c r="G210" s="78">
        <f t="shared" si="79"/>
        <v>50.120000000000005</v>
      </c>
      <c r="H210" s="78">
        <f t="shared" si="80"/>
        <v>56.670000000000002</v>
      </c>
      <c r="I210" s="78">
        <v>68</v>
      </c>
      <c r="J210" s="25">
        <f t="shared" si="81"/>
        <v>0.35674381484437334</v>
      </c>
      <c r="K210" s="154" t="s">
        <v>173</v>
      </c>
      <c r="L210" s="155" t="s">
        <v>174</v>
      </c>
      <c r="M210" s="156" t="s">
        <v>14</v>
      </c>
      <c r="N210" s="157">
        <v>65</v>
      </c>
      <c r="O210" s="80">
        <f t="shared" si="82"/>
        <v>65</v>
      </c>
      <c r="P210" s="81">
        <f t="shared" si="78"/>
        <v>-3</v>
      </c>
      <c r="Q210" s="82" t="s">
        <v>173</v>
      </c>
      <c r="R210" s="83" t="s">
        <v>174</v>
      </c>
      <c r="S210" s="84" t="s">
        <v>14</v>
      </c>
      <c r="T210" s="85">
        <v>39.789999999999999</v>
      </c>
      <c r="U210" s="86" t="b">
        <f t="shared" si="83"/>
        <v>1</v>
      </c>
      <c r="V210" s="87">
        <f t="shared" si="84"/>
        <v>-1.980000000000004</v>
      </c>
      <c r="W210" s="74" t="s">
        <v>173</v>
      </c>
      <c r="X210" s="75" t="s">
        <v>174</v>
      </c>
      <c r="Y210" s="88" t="s">
        <v>14</v>
      </c>
      <c r="Z210" s="89">
        <v>68</v>
      </c>
      <c r="AA210" s="90" t="b">
        <f t="shared" si="85"/>
        <v>1</v>
      </c>
      <c r="AB210" s="81">
        <f t="shared" si="86"/>
        <v>0</v>
      </c>
      <c r="AC210" s="91">
        <f t="shared" si="87"/>
        <v>-1.980000000000004</v>
      </c>
      <c r="AD210" s="2">
        <f t="shared" si="88"/>
        <v>0.0039999999999977831</v>
      </c>
      <c r="AE210" s="2">
        <f>I210-Материалы!E207</f>
        <v>38</v>
      </c>
      <c r="AF210" s="79" t="s">
        <v>173</v>
      </c>
      <c r="AG210" s="75" t="s">
        <v>174</v>
      </c>
      <c r="AH210" s="76" t="s">
        <v>14</v>
      </c>
      <c r="AI210" s="78">
        <v>44.170000000000002</v>
      </c>
      <c r="AJ210" s="78">
        <f t="shared" si="89"/>
        <v>53</v>
      </c>
      <c r="AK210" s="72" t="b">
        <f t="shared" si="90"/>
        <v>1</v>
      </c>
      <c r="AL210" s="93">
        <f t="shared" si="91"/>
        <v>2.8799999999999955</v>
      </c>
      <c r="AM210" s="93">
        <f t="shared" si="92"/>
        <v>60</v>
      </c>
      <c r="AN210" s="93">
        <f t="shared" si="93"/>
        <v>72</v>
      </c>
      <c r="AO210" s="25">
        <f t="shared" si="94"/>
        <v>0.35849056603773582</v>
      </c>
      <c r="AQ210" s="2">
        <f t="shared" si="95"/>
        <v>4</v>
      </c>
      <c r="AR210" s="2">
        <f t="shared" si="96"/>
        <v>44.170000000000002</v>
      </c>
      <c r="AS210" t="b">
        <f>AF210='[3]Материалы в ДС'!A203</f>
        <v>1</v>
      </c>
      <c r="AT210" s="95">
        <f>AI210-'[3]Материалы в ДС'!D203</f>
        <v>0</v>
      </c>
    </row>
    <row r="211" ht="15" customHeight="1" outlineLevel="1">
      <c r="A211" s="74" t="s">
        <v>175</v>
      </c>
      <c r="B211" s="74"/>
      <c r="C211" s="74"/>
      <c r="D211" s="75" t="s">
        <v>176</v>
      </c>
      <c r="E211" s="76" t="s">
        <v>14</v>
      </c>
      <c r="F211" s="77">
        <v>601.75999999999999</v>
      </c>
      <c r="G211" s="78">
        <f t="shared" si="79"/>
        <v>722.11000000000001</v>
      </c>
      <c r="H211" s="78">
        <f t="shared" si="80"/>
        <v>661.66999999999996</v>
      </c>
      <c r="I211" s="78">
        <v>794</v>
      </c>
      <c r="J211" s="25">
        <f t="shared" si="81"/>
        <v>0.099555469388320272</v>
      </c>
      <c r="K211" s="154" t="s">
        <v>175</v>
      </c>
      <c r="L211" s="155" t="s">
        <v>176</v>
      </c>
      <c r="M211" s="156" t="s">
        <v>14</v>
      </c>
      <c r="N211" s="157">
        <v>794</v>
      </c>
      <c r="O211" s="80">
        <f t="shared" si="82"/>
        <v>794</v>
      </c>
      <c r="P211" s="81">
        <f t="shared" si="78"/>
        <v>0</v>
      </c>
      <c r="Q211" s="82" t="s">
        <v>175</v>
      </c>
      <c r="R211" s="83" t="s">
        <v>176</v>
      </c>
      <c r="S211" s="84" t="s">
        <v>14</v>
      </c>
      <c r="T211" s="85">
        <v>601.75999999999999</v>
      </c>
      <c r="U211" s="86" t="b">
        <f t="shared" si="83"/>
        <v>1</v>
      </c>
      <c r="V211" s="87">
        <f t="shared" si="84"/>
        <v>0</v>
      </c>
      <c r="W211" s="74" t="s">
        <v>175</v>
      </c>
      <c r="X211" s="75" t="s">
        <v>176</v>
      </c>
      <c r="Y211" s="88" t="s">
        <v>14</v>
      </c>
      <c r="Z211" s="89">
        <v>794</v>
      </c>
      <c r="AA211" s="90" t="b">
        <f t="shared" si="85"/>
        <v>1</v>
      </c>
      <c r="AB211" s="81">
        <f t="shared" si="86"/>
        <v>0</v>
      </c>
      <c r="AC211" s="91">
        <f t="shared" si="87"/>
        <v>0</v>
      </c>
      <c r="AD211" s="2">
        <f t="shared" si="88"/>
        <v>0.0019999999999527063</v>
      </c>
      <c r="AE211" s="2" t="e">
        <f>I211-$'материалы'.#ref</f>
        <v>#NAME?</v>
      </c>
      <c r="AF211" s="121" t="s">
        <v>175</v>
      </c>
      <c r="AG211" s="117" t="s">
        <v>176</v>
      </c>
      <c r="AH211" s="118" t="s">
        <v>14</v>
      </c>
      <c r="AI211" s="120">
        <v>0</v>
      </c>
      <c r="AJ211" s="120">
        <f t="shared" si="89"/>
        <v>0</v>
      </c>
      <c r="AK211" s="26" t="b">
        <f t="shared" si="90"/>
        <v>1</v>
      </c>
      <c r="AL211" s="135">
        <f t="shared" si="91"/>
        <v>-722.11000000000001</v>
      </c>
      <c r="AM211" s="135">
        <f t="shared" si="92"/>
        <v>0</v>
      </c>
      <c r="AN211" s="135">
        <f t="shared" si="93"/>
        <v>0</v>
      </c>
      <c r="AO211" s="16" t="e">
        <f t="shared" si="94"/>
        <v>#DIV/0!</v>
      </c>
      <c r="AP211" s="26"/>
      <c r="AQ211" s="134">
        <f t="shared" si="95"/>
        <v>-794</v>
      </c>
      <c r="AR211" s="134">
        <f t="shared" si="96"/>
        <v>0</v>
      </c>
      <c r="AS211" s="26" t="b">
        <f>AF211='[3]Материалы в ДС'!A204</f>
        <v>0</v>
      </c>
      <c r="AT211" s="136">
        <f>AI211-'[3]Материалы в ДС'!D204</f>
        <v>0</v>
      </c>
      <c r="AU211" s="26" t="s">
        <v>594</v>
      </c>
    </row>
    <row r="212" ht="15" customHeight="1" outlineLevel="1">
      <c r="A212" s="74" t="s">
        <v>177</v>
      </c>
      <c r="B212" s="74"/>
      <c r="C212" s="74"/>
      <c r="D212" s="75" t="s">
        <v>176</v>
      </c>
      <c r="E212" s="76" t="s">
        <v>14</v>
      </c>
      <c r="F212" s="77">
        <v>883.42999999999995</v>
      </c>
      <c r="G212" s="78">
        <f t="shared" si="79"/>
        <v>1060.1200000000001</v>
      </c>
      <c r="H212" s="78">
        <f t="shared" si="80"/>
        <v>971.67000000000007</v>
      </c>
      <c r="I212" s="78">
        <v>1166</v>
      </c>
      <c r="J212" s="25">
        <f t="shared" si="81"/>
        <v>0.099875485794060914</v>
      </c>
      <c r="K212" s="154" t="s">
        <v>177</v>
      </c>
      <c r="L212" s="155" t="s">
        <v>176</v>
      </c>
      <c r="M212" s="156" t="s">
        <v>14</v>
      </c>
      <c r="N212" s="157">
        <v>1166</v>
      </c>
      <c r="O212" s="80">
        <f t="shared" si="82"/>
        <v>1166</v>
      </c>
      <c r="P212" s="81">
        <f t="shared" si="78"/>
        <v>0</v>
      </c>
      <c r="Q212" s="82" t="s">
        <v>177</v>
      </c>
      <c r="R212" s="83" t="s">
        <v>176</v>
      </c>
      <c r="S212" s="84" t="s">
        <v>14</v>
      </c>
      <c r="T212" s="85">
        <v>883.42999999999995</v>
      </c>
      <c r="U212" s="86" t="b">
        <f t="shared" si="83"/>
        <v>1</v>
      </c>
      <c r="V212" s="87">
        <f t="shared" si="84"/>
        <v>0</v>
      </c>
      <c r="W212" s="74" t="s">
        <v>177</v>
      </c>
      <c r="X212" s="75" t="s">
        <v>176</v>
      </c>
      <c r="Y212" s="88" t="s">
        <v>14</v>
      </c>
      <c r="Z212" s="89">
        <v>1166</v>
      </c>
      <c r="AA212" s="90" t="b">
        <f t="shared" si="85"/>
        <v>1</v>
      </c>
      <c r="AB212" s="81">
        <f t="shared" si="86"/>
        <v>0</v>
      </c>
      <c r="AC212" s="91">
        <f t="shared" si="87"/>
        <v>0</v>
      </c>
      <c r="AD212" s="2">
        <f t="shared" si="88"/>
        <v>-0.0040000000001327862</v>
      </c>
      <c r="AE212" s="2" t="e">
        <f>#NAME?</f>
        <v>#NAME?</v>
      </c>
      <c r="AF212" s="121" t="s">
        <v>177</v>
      </c>
      <c r="AG212" s="117" t="s">
        <v>176</v>
      </c>
      <c r="AH212" s="118" t="s">
        <v>14</v>
      </c>
      <c r="AI212" s="120">
        <v>0</v>
      </c>
      <c r="AJ212" s="120">
        <f t="shared" si="89"/>
        <v>0</v>
      </c>
      <c r="AK212" s="26" t="b">
        <f t="shared" si="90"/>
        <v>1</v>
      </c>
      <c r="AL212" s="135">
        <f t="shared" si="91"/>
        <v>-1060.1200000000001</v>
      </c>
      <c r="AM212" s="135">
        <f t="shared" si="92"/>
        <v>0</v>
      </c>
      <c r="AN212" s="135">
        <f t="shared" si="93"/>
        <v>0</v>
      </c>
      <c r="AO212" s="16" t="e">
        <f t="shared" si="94"/>
        <v>#DIV/0!</v>
      </c>
      <c r="AP212" s="26"/>
      <c r="AQ212" s="134">
        <f t="shared" si="95"/>
        <v>-1166</v>
      </c>
      <c r="AR212" s="134">
        <f t="shared" si="96"/>
        <v>0</v>
      </c>
      <c r="AS212" s="26" t="b">
        <f>AF212='[3]Материалы в ДС'!A205</f>
        <v>0</v>
      </c>
      <c r="AT212" s="136">
        <f>AI212-'[3]Материалы в ДС'!D205</f>
        <v>-510</v>
      </c>
      <c r="AU212" s="26" t="s">
        <v>594</v>
      </c>
    </row>
    <row r="213" ht="15" customHeight="1" outlineLevel="1">
      <c r="A213" s="74" t="s">
        <v>178</v>
      </c>
      <c r="B213" s="74"/>
      <c r="C213" s="74"/>
      <c r="D213" s="75" t="s">
        <v>176</v>
      </c>
      <c r="E213" s="76" t="s">
        <v>14</v>
      </c>
      <c r="F213" s="77">
        <v>1246.03</v>
      </c>
      <c r="G213" s="78">
        <f t="shared" si="79"/>
        <v>1495.24</v>
      </c>
      <c r="H213" s="78">
        <f t="shared" si="80"/>
        <v>1333.3299999999999</v>
      </c>
      <c r="I213" s="78">
        <v>1600</v>
      </c>
      <c r="J213" s="25">
        <f t="shared" si="81"/>
        <v>0.070062331130788413</v>
      </c>
      <c r="K213" s="154" t="s">
        <v>178</v>
      </c>
      <c r="L213" s="155" t="s">
        <v>176</v>
      </c>
      <c r="M213" s="156" t="s">
        <v>14</v>
      </c>
      <c r="N213" s="157">
        <v>1600</v>
      </c>
      <c r="O213" s="80">
        <f t="shared" si="82"/>
        <v>1600</v>
      </c>
      <c r="P213" s="81">
        <f t="shared" si="78"/>
        <v>0</v>
      </c>
      <c r="Q213" s="82" t="s">
        <v>178</v>
      </c>
      <c r="R213" s="83" t="s">
        <v>176</v>
      </c>
      <c r="S213" s="84" t="s">
        <v>14</v>
      </c>
      <c r="T213" s="106">
        <v>1246.03</v>
      </c>
      <c r="U213" s="86" t="b">
        <f t="shared" si="83"/>
        <v>1</v>
      </c>
      <c r="V213" s="87">
        <f t="shared" si="84"/>
        <v>0</v>
      </c>
      <c r="W213" s="74" t="s">
        <v>178</v>
      </c>
      <c r="X213" s="75" t="s">
        <v>176</v>
      </c>
      <c r="Y213" s="88" t="s">
        <v>14</v>
      </c>
      <c r="Z213" s="89">
        <v>1600</v>
      </c>
      <c r="AA213" s="90" t="b">
        <f t="shared" si="85"/>
        <v>1</v>
      </c>
      <c r="AB213" s="81">
        <f t="shared" si="86"/>
        <v>0</v>
      </c>
      <c r="AC213" s="91">
        <f t="shared" si="87"/>
        <v>0</v>
      </c>
      <c r="AD213" s="2">
        <f t="shared" si="88"/>
        <v>-0.0040000000001327862</v>
      </c>
      <c r="AE213" s="2" t="e">
        <f>#NAME?</f>
        <v>#NAME?</v>
      </c>
      <c r="AF213" s="121" t="s">
        <v>178</v>
      </c>
      <c r="AG213" s="117" t="s">
        <v>176</v>
      </c>
      <c r="AH213" s="118" t="s">
        <v>14</v>
      </c>
      <c r="AI213" s="120">
        <v>0</v>
      </c>
      <c r="AJ213" s="120">
        <f t="shared" si="89"/>
        <v>0</v>
      </c>
      <c r="AK213" s="26" t="b">
        <f t="shared" si="90"/>
        <v>1</v>
      </c>
      <c r="AL213" s="135">
        <f t="shared" si="91"/>
        <v>-1495.24</v>
      </c>
      <c r="AM213" s="135">
        <f t="shared" si="92"/>
        <v>0</v>
      </c>
      <c r="AN213" s="135">
        <f t="shared" si="93"/>
        <v>0</v>
      </c>
      <c r="AO213" s="16" t="e">
        <f t="shared" si="94"/>
        <v>#DIV/0!</v>
      </c>
      <c r="AP213" s="26"/>
      <c r="AQ213" s="134">
        <f t="shared" si="95"/>
        <v>-1600</v>
      </c>
      <c r="AR213" s="134">
        <f t="shared" si="96"/>
        <v>0</v>
      </c>
      <c r="AS213" s="26" t="b">
        <f>AF213='[3]Материалы в ДС'!A206</f>
        <v>0</v>
      </c>
      <c r="AT213" s="136">
        <f>AI213-'[3]Материалы в ДС'!D206</f>
        <v>-1406.6700000000001</v>
      </c>
      <c r="AU213" s="26" t="s">
        <v>594</v>
      </c>
    </row>
    <row r="214" ht="15" customHeight="1" outlineLevel="1">
      <c r="A214" s="74" t="s">
        <v>179</v>
      </c>
      <c r="B214" s="74"/>
      <c r="C214" s="74"/>
      <c r="D214" s="75" t="s">
        <v>176</v>
      </c>
      <c r="E214" s="76" t="s">
        <v>14</v>
      </c>
      <c r="F214" s="77">
        <v>2232.9299999999998</v>
      </c>
      <c r="G214" s="78">
        <f t="shared" si="79"/>
        <v>2679.52</v>
      </c>
      <c r="H214" s="78">
        <f t="shared" si="80"/>
        <v>2389.1700000000001</v>
      </c>
      <c r="I214" s="78">
        <v>2867</v>
      </c>
      <c r="J214" s="25">
        <f t="shared" si="81"/>
        <v>0.069967755418880895</v>
      </c>
      <c r="K214" s="154" t="s">
        <v>179</v>
      </c>
      <c r="L214" s="155" t="s">
        <v>176</v>
      </c>
      <c r="M214" s="156" t="s">
        <v>14</v>
      </c>
      <c r="N214" s="157">
        <v>2867</v>
      </c>
      <c r="O214" s="80">
        <f t="shared" si="82"/>
        <v>2867</v>
      </c>
      <c r="P214" s="81">
        <f t="shared" si="78"/>
        <v>0</v>
      </c>
      <c r="Q214" s="82" t="s">
        <v>179</v>
      </c>
      <c r="R214" s="83" t="s">
        <v>176</v>
      </c>
      <c r="S214" s="84" t="s">
        <v>14</v>
      </c>
      <c r="T214" s="106">
        <v>2232.9299999999998</v>
      </c>
      <c r="U214" s="86" t="b">
        <f t="shared" si="83"/>
        <v>1</v>
      </c>
      <c r="V214" s="87">
        <f t="shared" si="84"/>
        <v>0</v>
      </c>
      <c r="W214" s="74" t="s">
        <v>179</v>
      </c>
      <c r="X214" s="75" t="s">
        <v>176</v>
      </c>
      <c r="Y214" s="88" t="s">
        <v>14</v>
      </c>
      <c r="Z214" s="89">
        <v>2867</v>
      </c>
      <c r="AA214" s="90" t="b">
        <f t="shared" si="85"/>
        <v>1</v>
      </c>
      <c r="AB214" s="81">
        <f t="shared" si="86"/>
        <v>0</v>
      </c>
      <c r="AC214" s="91">
        <f t="shared" si="87"/>
        <v>0</v>
      </c>
      <c r="AD214" s="2">
        <f t="shared" si="88"/>
        <v>-0.0040000000003601599</v>
      </c>
      <c r="AE214" s="2" t="e">
        <f>#NAME?</f>
        <v>#NAME?</v>
      </c>
      <c r="AF214" s="121" t="s">
        <v>179</v>
      </c>
      <c r="AG214" s="117" t="s">
        <v>176</v>
      </c>
      <c r="AH214" s="118" t="s">
        <v>14</v>
      </c>
      <c r="AI214" s="120">
        <v>0</v>
      </c>
      <c r="AJ214" s="120">
        <f t="shared" si="89"/>
        <v>0</v>
      </c>
      <c r="AK214" s="26" t="b">
        <f t="shared" si="90"/>
        <v>1</v>
      </c>
      <c r="AL214" s="135">
        <f t="shared" si="91"/>
        <v>-2679.52</v>
      </c>
      <c r="AM214" s="135">
        <f t="shared" si="92"/>
        <v>0</v>
      </c>
      <c r="AN214" s="135">
        <f t="shared" si="93"/>
        <v>0</v>
      </c>
      <c r="AO214" s="16" t="e">
        <f t="shared" si="94"/>
        <v>#DIV/0!</v>
      </c>
      <c r="AP214" s="26"/>
      <c r="AQ214" s="134">
        <f t="shared" si="95"/>
        <v>-2867</v>
      </c>
      <c r="AR214" s="134">
        <f t="shared" si="96"/>
        <v>0</v>
      </c>
      <c r="AS214" s="26" t="b">
        <f>AF214='[3]Материалы в ДС'!A207</f>
        <v>0</v>
      </c>
      <c r="AT214" s="136">
        <f>AI214-'[3]Материалы в ДС'!D207</f>
        <v>-75.420000000000002</v>
      </c>
      <c r="AU214" s="26" t="s">
        <v>594</v>
      </c>
    </row>
    <row r="215" ht="15" customHeight="1" outlineLevel="1">
      <c r="A215" s="74" t="s">
        <v>180</v>
      </c>
      <c r="B215" s="74"/>
      <c r="C215" s="74"/>
      <c r="D215" s="75" t="s">
        <v>181</v>
      </c>
      <c r="E215" s="76" t="s">
        <v>14</v>
      </c>
      <c r="F215" s="77">
        <v>48.18</v>
      </c>
      <c r="G215" s="78">
        <f t="shared" si="79"/>
        <v>57.82</v>
      </c>
      <c r="H215" s="78">
        <f t="shared" si="80"/>
        <v>53.329999999999998</v>
      </c>
      <c r="I215" s="78">
        <v>64</v>
      </c>
      <c r="J215" s="25">
        <f t="shared" si="81"/>
        <v>0.10688343133863709</v>
      </c>
      <c r="K215" s="154" t="s">
        <v>180</v>
      </c>
      <c r="L215" s="155" t="s">
        <v>181</v>
      </c>
      <c r="M215" s="76" t="s">
        <v>14</v>
      </c>
      <c r="N215" s="80">
        <v>64</v>
      </c>
      <c r="O215" s="80">
        <f t="shared" si="82"/>
        <v>64</v>
      </c>
      <c r="P215" s="81">
        <f t="shared" si="78"/>
        <v>0</v>
      </c>
      <c r="Q215" s="82" t="s">
        <v>180</v>
      </c>
      <c r="R215" s="83" t="s">
        <v>181</v>
      </c>
      <c r="S215" s="84" t="s">
        <v>14</v>
      </c>
      <c r="T215" s="85">
        <v>48.18</v>
      </c>
      <c r="U215" s="86" t="b">
        <f t="shared" si="83"/>
        <v>1</v>
      </c>
      <c r="V215" s="87">
        <f t="shared" si="84"/>
        <v>0</v>
      </c>
      <c r="W215" s="74" t="s">
        <v>180</v>
      </c>
      <c r="X215" s="75" t="s">
        <v>181</v>
      </c>
      <c r="Y215" s="88" t="s">
        <v>14</v>
      </c>
      <c r="Z215" s="89">
        <v>64</v>
      </c>
      <c r="AA215" s="90" t="b">
        <f t="shared" si="85"/>
        <v>1</v>
      </c>
      <c r="AB215" s="81">
        <f t="shared" si="86"/>
        <v>0</v>
      </c>
      <c r="AC215" s="91">
        <f t="shared" si="87"/>
        <v>0</v>
      </c>
      <c r="AD215" s="2">
        <f t="shared" si="88"/>
        <v>-0.0040000000000048885</v>
      </c>
      <c r="AE215" s="2" t="e">
        <f>#NAME?</f>
        <v>#NAME?</v>
      </c>
      <c r="AF215" s="121" t="s">
        <v>180</v>
      </c>
      <c r="AG215" s="117" t="s">
        <v>181</v>
      </c>
      <c r="AH215" s="118" t="s">
        <v>14</v>
      </c>
      <c r="AI215" s="120">
        <v>0</v>
      </c>
      <c r="AJ215" s="120">
        <f t="shared" si="89"/>
        <v>0</v>
      </c>
      <c r="AK215" s="26" t="b">
        <f t="shared" si="90"/>
        <v>1</v>
      </c>
      <c r="AL215" s="135">
        <f t="shared" si="91"/>
        <v>-57.82</v>
      </c>
      <c r="AM215" s="135">
        <f t="shared" si="92"/>
        <v>0</v>
      </c>
      <c r="AN215" s="135">
        <f t="shared" si="93"/>
        <v>0</v>
      </c>
      <c r="AO215" s="16" t="e">
        <f t="shared" si="94"/>
        <v>#DIV/0!</v>
      </c>
      <c r="AP215" s="26"/>
      <c r="AQ215" s="134">
        <f t="shared" si="95"/>
        <v>-64</v>
      </c>
      <c r="AR215" s="134">
        <f t="shared" si="96"/>
        <v>0</v>
      </c>
      <c r="AS215" s="26" t="b">
        <f>AF215='[3]Материалы в ДС'!A208</f>
        <v>0</v>
      </c>
      <c r="AT215" s="136">
        <f>AI215-'[3]Материалы в ДС'!D208</f>
        <v>-101.67</v>
      </c>
      <c r="AU215" s="26" t="s">
        <v>594</v>
      </c>
    </row>
    <row r="216" ht="30" customHeight="1" outlineLevel="1">
      <c r="A216" s="69" t="s">
        <v>182</v>
      </c>
      <c r="B216" s="69"/>
      <c r="C216" s="69"/>
      <c r="D216" s="59"/>
      <c r="E216" s="96"/>
      <c r="F216" s="97">
        <v>0</v>
      </c>
      <c r="G216" s="98"/>
      <c r="H216" s="98">
        <f t="shared" si="80"/>
        <v>0</v>
      </c>
      <c r="I216" s="98"/>
      <c r="J216" s="25"/>
      <c r="K216" s="62" t="s">
        <v>182</v>
      </c>
      <c r="L216" s="63"/>
      <c r="M216" s="99"/>
      <c r="N216" s="100"/>
      <c r="O216" s="100"/>
      <c r="P216" s="81">
        <f t="shared" si="78"/>
        <v>0</v>
      </c>
      <c r="Q216" s="66" t="s">
        <v>182</v>
      </c>
      <c r="R216" s="67"/>
      <c r="S216" s="101"/>
      <c r="T216" s="102">
        <v>0</v>
      </c>
      <c r="U216" s="86" t="b">
        <f t="shared" si="83"/>
        <v>1</v>
      </c>
      <c r="V216" s="87">
        <f t="shared" si="84"/>
        <v>0</v>
      </c>
      <c r="W216" s="69" t="s">
        <v>182</v>
      </c>
      <c r="X216" s="59"/>
      <c r="Y216" s="96"/>
      <c r="Z216" s="103"/>
      <c r="AA216" s="90" t="b">
        <f t="shared" si="85"/>
        <v>1</v>
      </c>
      <c r="AB216" s="81">
        <f t="shared" si="86"/>
        <v>0</v>
      </c>
      <c r="AC216" s="91">
        <f t="shared" si="87"/>
        <v>0</v>
      </c>
      <c r="AD216" s="2">
        <f t="shared" si="88"/>
        <v>0</v>
      </c>
      <c r="AF216" s="57" t="s">
        <v>182</v>
      </c>
      <c r="AG216" s="59"/>
      <c r="AH216" s="96"/>
      <c r="AI216" s="98">
        <v>0</v>
      </c>
      <c r="AJ216" s="104"/>
      <c r="AK216" s="72" t="b">
        <f t="shared" si="90"/>
        <v>1</v>
      </c>
      <c r="AL216" s="70"/>
      <c r="AM216" s="70"/>
      <c r="AN216" s="70"/>
      <c r="AQ216" s="2"/>
      <c r="AR216" s="2">
        <f t="shared" si="96"/>
        <v>0</v>
      </c>
    </row>
    <row r="217" ht="30" customHeight="1" outlineLevel="1">
      <c r="A217" s="108" t="s">
        <v>183</v>
      </c>
      <c r="B217" s="108"/>
      <c r="C217" s="108"/>
      <c r="D217" s="109" t="s">
        <v>164</v>
      </c>
      <c r="E217" s="109" t="s">
        <v>184</v>
      </c>
      <c r="F217" s="77">
        <v>484.38</v>
      </c>
      <c r="G217" s="78">
        <f t="shared" si="79"/>
        <v>581.25999999999999</v>
      </c>
      <c r="H217" s="78">
        <f t="shared" si="80"/>
        <v>615.83000000000004</v>
      </c>
      <c r="I217" s="78">
        <v>739</v>
      </c>
      <c r="J217" s="25">
        <f t="shared" si="81"/>
        <v>0.27137597632728894</v>
      </c>
      <c r="K217" s="154" t="s">
        <v>183</v>
      </c>
      <c r="L217" s="155" t="s">
        <v>164</v>
      </c>
      <c r="M217" s="156" t="s">
        <v>184</v>
      </c>
      <c r="N217" s="157">
        <v>672</v>
      </c>
      <c r="O217" s="80">
        <f t="shared" si="82"/>
        <v>672</v>
      </c>
      <c r="P217" s="81">
        <f t="shared" si="78"/>
        <v>-67</v>
      </c>
      <c r="Q217" s="82" t="s">
        <v>183</v>
      </c>
      <c r="R217" s="114" t="s">
        <v>164</v>
      </c>
      <c r="S217" s="114" t="s">
        <v>184</v>
      </c>
      <c r="T217" s="85">
        <v>440.35000000000002</v>
      </c>
      <c r="U217" s="86" t="b">
        <f t="shared" si="83"/>
        <v>1</v>
      </c>
      <c r="V217" s="87">
        <f t="shared" si="84"/>
        <v>-44.029999999999973</v>
      </c>
      <c r="W217" s="108" t="s">
        <v>183</v>
      </c>
      <c r="X217" s="109" t="s">
        <v>164</v>
      </c>
      <c r="Y217" s="109" t="s">
        <v>184</v>
      </c>
      <c r="Z217" s="89">
        <v>739</v>
      </c>
      <c r="AA217" s="90" t="b">
        <f t="shared" si="85"/>
        <v>1</v>
      </c>
      <c r="AB217" s="81">
        <f t="shared" si="86"/>
        <v>0</v>
      </c>
      <c r="AC217" s="91">
        <f t="shared" si="87"/>
        <v>-44.029999999999973</v>
      </c>
      <c r="AD217" s="2">
        <f t="shared" si="88"/>
        <v>-0.0040000000000190994</v>
      </c>
      <c r="AE217" s="2">
        <f>I217-Материалы!E209</f>
        <v>689</v>
      </c>
      <c r="AF217" s="115" t="s">
        <v>183</v>
      </c>
      <c r="AG217" s="109" t="s">
        <v>164</v>
      </c>
      <c r="AH217" s="109" t="s">
        <v>184</v>
      </c>
      <c r="AI217" s="78">
        <v>510</v>
      </c>
      <c r="AJ217" s="78">
        <f t="shared" si="89"/>
        <v>612</v>
      </c>
      <c r="AK217" s="72" t="b">
        <f t="shared" si="90"/>
        <v>1</v>
      </c>
      <c r="AL217" s="93">
        <f t="shared" si="91"/>
        <v>30.740000000000009</v>
      </c>
      <c r="AM217" s="93">
        <f t="shared" si="92"/>
        <v>648.33333333333337</v>
      </c>
      <c r="AN217" s="93">
        <f t="shared" si="93"/>
        <v>778</v>
      </c>
      <c r="AO217" s="25">
        <f t="shared" si="94"/>
        <v>0.27124183006535946</v>
      </c>
      <c r="AQ217" s="2">
        <f t="shared" si="95"/>
        <v>39</v>
      </c>
      <c r="AR217" s="2">
        <f t="shared" si="96"/>
        <v>510</v>
      </c>
      <c r="AS217" t="b">
        <f>AF217='[3]Материалы в ДС'!A205</f>
        <v>1</v>
      </c>
      <c r="AT217" s="95">
        <f>AI217-'[3]Материалы в ДС'!D205</f>
        <v>0</v>
      </c>
    </row>
    <row r="218" ht="30" customHeight="1" outlineLevel="1">
      <c r="A218" s="108" t="s">
        <v>185</v>
      </c>
      <c r="B218" s="108"/>
      <c r="C218" s="108"/>
      <c r="D218" s="109" t="s">
        <v>13</v>
      </c>
      <c r="E218" s="109" t="s">
        <v>14</v>
      </c>
      <c r="F218" s="77">
        <v>1059.3</v>
      </c>
      <c r="G218" s="78">
        <f t="shared" si="79"/>
        <v>1271.1600000000001</v>
      </c>
      <c r="H218" s="78">
        <f t="shared" si="80"/>
        <v>1165</v>
      </c>
      <c r="I218" s="78">
        <v>1398</v>
      </c>
      <c r="J218" s="25">
        <f t="shared" si="81"/>
        <v>0.09978287548380993</v>
      </c>
      <c r="K218" s="154" t="s">
        <v>185</v>
      </c>
      <c r="L218" s="155" t="s">
        <v>13</v>
      </c>
      <c r="M218" s="76" t="s">
        <v>14</v>
      </c>
      <c r="N218" s="80">
        <v>1398</v>
      </c>
      <c r="O218" s="80">
        <f t="shared" si="82"/>
        <v>1398</v>
      </c>
      <c r="P218" s="81">
        <f t="shared" si="78"/>
        <v>0</v>
      </c>
      <c r="Q218" s="82" t="s">
        <v>185</v>
      </c>
      <c r="R218" s="114" t="s">
        <v>13</v>
      </c>
      <c r="S218" s="114" t="s">
        <v>14</v>
      </c>
      <c r="T218" s="106">
        <v>1059.3</v>
      </c>
      <c r="U218" s="86" t="b">
        <f t="shared" si="83"/>
        <v>1</v>
      </c>
      <c r="V218" s="87">
        <f t="shared" si="84"/>
        <v>0</v>
      </c>
      <c r="W218" s="108" t="s">
        <v>185</v>
      </c>
      <c r="X218" s="109" t="s">
        <v>13</v>
      </c>
      <c r="Y218" s="109" t="s">
        <v>14</v>
      </c>
      <c r="Z218" s="89">
        <v>1398</v>
      </c>
      <c r="AA218" s="90" t="b">
        <f t="shared" si="85"/>
        <v>1</v>
      </c>
      <c r="AB218" s="81">
        <f t="shared" si="86"/>
        <v>0</v>
      </c>
      <c r="AC218" s="91">
        <f t="shared" si="87"/>
        <v>0</v>
      </c>
      <c r="AD218" s="2">
        <f t="shared" si="88"/>
        <v>-2.2737367544323206e-13</v>
      </c>
      <c r="AE218" s="2">
        <f>I218-Материалы!E210</f>
        <v>1328</v>
      </c>
      <c r="AF218" s="115" t="s">
        <v>185</v>
      </c>
      <c r="AG218" s="109" t="s">
        <v>13</v>
      </c>
      <c r="AH218" s="109" t="s">
        <v>14</v>
      </c>
      <c r="AI218" s="78">
        <v>1406.6700000000001</v>
      </c>
      <c r="AJ218" s="78">
        <f t="shared" si="89"/>
        <v>1688</v>
      </c>
      <c r="AK218" s="72" t="b">
        <f t="shared" si="90"/>
        <v>1</v>
      </c>
      <c r="AL218" s="93">
        <f t="shared" si="91"/>
        <v>416.83999999999992</v>
      </c>
      <c r="AM218" s="93">
        <f t="shared" si="92"/>
        <v>1546.6666666666667</v>
      </c>
      <c r="AN218" s="93">
        <f t="shared" si="93"/>
        <v>1856</v>
      </c>
      <c r="AO218" s="25">
        <f t="shared" si="94"/>
        <v>0.099526066350710901</v>
      </c>
      <c r="AQ218" s="2">
        <f t="shared" si="95"/>
        <v>458</v>
      </c>
      <c r="AR218" s="2">
        <f t="shared" si="96"/>
        <v>1406.6700000000001</v>
      </c>
      <c r="AS218" t="b">
        <f>AF218='[3]Материалы в ДС'!A206</f>
        <v>1</v>
      </c>
      <c r="AT218" s="95">
        <f>AI218-'[3]Материалы в ДС'!D206</f>
        <v>0</v>
      </c>
    </row>
    <row r="219" ht="30" customHeight="1" outlineLevel="1">
      <c r="A219" s="108" t="s">
        <v>186</v>
      </c>
      <c r="B219" s="108"/>
      <c r="C219" s="108"/>
      <c r="D219" s="109" t="s">
        <v>13</v>
      </c>
      <c r="E219" s="109" t="s">
        <v>184</v>
      </c>
      <c r="F219" s="77">
        <v>62.57</v>
      </c>
      <c r="G219" s="78">
        <f t="shared" si="79"/>
        <v>75.079999999999998</v>
      </c>
      <c r="H219" s="78">
        <f t="shared" si="80"/>
        <v>69.170000000000002</v>
      </c>
      <c r="I219" s="78">
        <v>83</v>
      </c>
      <c r="J219" s="25">
        <f t="shared" si="81"/>
        <v>0.10548748002131059</v>
      </c>
      <c r="K219" s="154" t="s">
        <v>186</v>
      </c>
      <c r="L219" s="155" t="s">
        <v>13</v>
      </c>
      <c r="M219" s="156" t="s">
        <v>184</v>
      </c>
      <c r="N219" s="157">
        <v>74</v>
      </c>
      <c r="O219" s="80">
        <f t="shared" si="82"/>
        <v>74</v>
      </c>
      <c r="P219" s="81">
        <f t="shared" si="78"/>
        <v>-9</v>
      </c>
      <c r="Q219" s="82" t="s">
        <v>186</v>
      </c>
      <c r="R219" s="114" t="s">
        <v>13</v>
      </c>
      <c r="S219" s="114" t="s">
        <v>184</v>
      </c>
      <c r="T219" s="85">
        <v>55.920000000000002</v>
      </c>
      <c r="U219" s="86" t="b">
        <f t="shared" si="83"/>
        <v>1</v>
      </c>
      <c r="V219" s="87">
        <f t="shared" si="84"/>
        <v>-6.6499999999999986</v>
      </c>
      <c r="W219" s="108" t="s">
        <v>186</v>
      </c>
      <c r="X219" s="109" t="s">
        <v>13</v>
      </c>
      <c r="Y219" s="109" t="s">
        <v>184</v>
      </c>
      <c r="Z219" s="89">
        <v>83</v>
      </c>
      <c r="AA219" s="90" t="b">
        <f t="shared" si="85"/>
        <v>1</v>
      </c>
      <c r="AB219" s="81">
        <f t="shared" si="86"/>
        <v>0</v>
      </c>
      <c r="AC219" s="91">
        <f t="shared" si="87"/>
        <v>-6.6499999999999986</v>
      </c>
      <c r="AD219" s="2">
        <f t="shared" si="88"/>
        <v>0.0040000000000048885</v>
      </c>
      <c r="AE219" s="2">
        <f>I219-Материалы!E211</f>
        <v>-57</v>
      </c>
      <c r="AF219" s="115" t="s">
        <v>186</v>
      </c>
      <c r="AG219" s="109" t="s">
        <v>13</v>
      </c>
      <c r="AH219" s="109" t="s">
        <v>184</v>
      </c>
      <c r="AI219" s="78">
        <v>75.420000000000002</v>
      </c>
      <c r="AJ219" s="78">
        <f t="shared" si="89"/>
        <v>90.5</v>
      </c>
      <c r="AK219" s="72" t="b">
        <f t="shared" si="90"/>
        <v>1</v>
      </c>
      <c r="AL219" s="93">
        <f t="shared" si="91"/>
        <v>15.420000000000002</v>
      </c>
      <c r="AM219" s="93">
        <f t="shared" si="92"/>
        <v>83.333333333333343</v>
      </c>
      <c r="AN219" s="93">
        <f t="shared" si="93"/>
        <v>100</v>
      </c>
      <c r="AO219" s="25">
        <f t="shared" si="94"/>
        <v>0.10497237569060773</v>
      </c>
      <c r="AQ219" s="2">
        <f t="shared" si="95"/>
        <v>17</v>
      </c>
      <c r="AR219" s="2">
        <f t="shared" si="96"/>
        <v>75.420000000000002</v>
      </c>
      <c r="AS219" t="b">
        <f>AF219='[3]Материалы в ДС'!A207</f>
        <v>1</v>
      </c>
      <c r="AT219" s="95">
        <f>AI219-'[3]Материалы в ДС'!D207</f>
        <v>0</v>
      </c>
    </row>
    <row r="220" ht="30" customHeight="1" outlineLevel="1">
      <c r="A220" s="108" t="s">
        <v>187</v>
      </c>
      <c r="B220" s="108"/>
      <c r="C220" s="108"/>
      <c r="D220" s="109" t="s">
        <v>13</v>
      </c>
      <c r="E220" s="109" t="s">
        <v>184</v>
      </c>
      <c r="F220" s="77">
        <v>80.370000000000005</v>
      </c>
      <c r="G220" s="78">
        <f t="shared" si="79"/>
        <v>96.439999999999998</v>
      </c>
      <c r="H220" s="78">
        <f t="shared" si="80"/>
        <v>88.329999999999998</v>
      </c>
      <c r="I220" s="78">
        <v>106</v>
      </c>
      <c r="J220" s="25">
        <f t="shared" si="81"/>
        <v>0.099128992119452475</v>
      </c>
      <c r="K220" s="154" t="s">
        <v>187</v>
      </c>
      <c r="L220" s="155" t="s">
        <v>13</v>
      </c>
      <c r="M220" s="156" t="s">
        <v>184</v>
      </c>
      <c r="N220" s="157">
        <v>90</v>
      </c>
      <c r="O220" s="80">
        <f t="shared" si="82"/>
        <v>90</v>
      </c>
      <c r="P220" s="81">
        <f t="shared" si="78"/>
        <v>-16</v>
      </c>
      <c r="Q220" s="82" t="s">
        <v>187</v>
      </c>
      <c r="R220" s="114" t="s">
        <v>13</v>
      </c>
      <c r="S220" s="114" t="s">
        <v>184</v>
      </c>
      <c r="T220" s="85">
        <v>68.280000000000001</v>
      </c>
      <c r="U220" s="86" t="b">
        <f t="shared" si="83"/>
        <v>1</v>
      </c>
      <c r="V220" s="87">
        <f t="shared" si="84"/>
        <v>-12.090000000000003</v>
      </c>
      <c r="W220" s="108" t="s">
        <v>187</v>
      </c>
      <c r="X220" s="109" t="s">
        <v>13</v>
      </c>
      <c r="Y220" s="109" t="s">
        <v>184</v>
      </c>
      <c r="Z220" s="89">
        <v>106</v>
      </c>
      <c r="AA220" s="90" t="b">
        <f t="shared" si="85"/>
        <v>1</v>
      </c>
      <c r="AB220" s="81">
        <f t="shared" si="86"/>
        <v>0</v>
      </c>
      <c r="AC220" s="91">
        <f t="shared" si="87"/>
        <v>-12.090000000000003</v>
      </c>
      <c r="AD220" s="2">
        <f t="shared" si="88"/>
        <v>0.0040000000000048885</v>
      </c>
      <c r="AE220" s="2">
        <f>I220-Материалы!E212</f>
        <v>-84</v>
      </c>
      <c r="AF220" s="115" t="s">
        <v>187</v>
      </c>
      <c r="AG220" s="109" t="s">
        <v>13</v>
      </c>
      <c r="AH220" s="109" t="s">
        <v>184</v>
      </c>
      <c r="AI220" s="78">
        <v>101.67</v>
      </c>
      <c r="AJ220" s="78">
        <f t="shared" si="89"/>
        <v>122</v>
      </c>
      <c r="AK220" s="72" t="b">
        <f t="shared" si="90"/>
        <v>1</v>
      </c>
      <c r="AL220" s="93">
        <f t="shared" si="91"/>
        <v>25.560000000000002</v>
      </c>
      <c r="AM220" s="93">
        <f t="shared" si="92"/>
        <v>111.66666666666667</v>
      </c>
      <c r="AN220" s="93">
        <f t="shared" si="93"/>
        <v>134</v>
      </c>
      <c r="AO220" s="25">
        <f t="shared" si="94"/>
        <v>0.098360655737704916</v>
      </c>
      <c r="AQ220" s="2">
        <f t="shared" si="95"/>
        <v>28</v>
      </c>
      <c r="AR220" s="2">
        <f t="shared" si="96"/>
        <v>101.67</v>
      </c>
      <c r="AS220" t="b">
        <f>AF220='[3]Материалы в ДС'!A208</f>
        <v>1</v>
      </c>
      <c r="AT220" s="95">
        <f>AI220-'[3]Материалы в ДС'!D208</f>
        <v>0</v>
      </c>
    </row>
    <row r="221" ht="30" customHeight="1" outlineLevel="1">
      <c r="A221" s="108" t="s">
        <v>188</v>
      </c>
      <c r="B221" s="108"/>
      <c r="C221" s="108"/>
      <c r="D221" s="109" t="s">
        <v>13</v>
      </c>
      <c r="E221" s="109" t="s">
        <v>184</v>
      </c>
      <c r="F221" s="77">
        <v>354.62</v>
      </c>
      <c r="G221" s="78">
        <f t="shared" si="79"/>
        <v>425.54000000000002</v>
      </c>
      <c r="H221" s="78">
        <f t="shared" si="80"/>
        <v>484.17000000000002</v>
      </c>
      <c r="I221" s="78">
        <v>581</v>
      </c>
      <c r="J221" s="25">
        <f t="shared" si="81"/>
        <v>0.36532405884288188</v>
      </c>
      <c r="K221" s="154" t="s">
        <v>188</v>
      </c>
      <c r="L221" s="155" t="s">
        <v>13</v>
      </c>
      <c r="M221" s="156" t="s">
        <v>184</v>
      </c>
      <c r="N221" s="157">
        <v>520</v>
      </c>
      <c r="O221" s="80">
        <f t="shared" si="82"/>
        <v>520</v>
      </c>
      <c r="P221" s="81">
        <f t="shared" si="78"/>
        <v>-61</v>
      </c>
      <c r="Q221" s="82" t="s">
        <v>188</v>
      </c>
      <c r="R221" s="114" t="s">
        <v>13</v>
      </c>
      <c r="S221" s="114" t="s">
        <v>184</v>
      </c>
      <c r="T221" s="85">
        <v>317.5</v>
      </c>
      <c r="U221" s="86" t="b">
        <f t="shared" si="83"/>
        <v>1</v>
      </c>
      <c r="V221" s="87">
        <f t="shared" si="84"/>
        <v>-37.120000000000005</v>
      </c>
      <c r="W221" s="108" t="s">
        <v>188</v>
      </c>
      <c r="X221" s="109" t="s">
        <v>13</v>
      </c>
      <c r="Y221" s="109" t="s">
        <v>184</v>
      </c>
      <c r="Z221" s="89">
        <v>581</v>
      </c>
      <c r="AA221" s="90" t="b">
        <f t="shared" si="85"/>
        <v>1</v>
      </c>
      <c r="AB221" s="81">
        <f t="shared" si="86"/>
        <v>0</v>
      </c>
      <c r="AC221" s="91">
        <f t="shared" si="87"/>
        <v>-37.120000000000005</v>
      </c>
      <c r="AD221" s="2">
        <f t="shared" si="88"/>
        <v>0.003999999999962256</v>
      </c>
      <c r="AE221" s="2">
        <f>I221-Материалы!E213</f>
        <v>291</v>
      </c>
      <c r="AF221" s="115" t="s">
        <v>188</v>
      </c>
      <c r="AG221" s="109" t="s">
        <v>13</v>
      </c>
      <c r="AH221" s="109" t="s">
        <v>184</v>
      </c>
      <c r="AI221" s="78">
        <v>426.67000000000002</v>
      </c>
      <c r="AJ221" s="78">
        <f t="shared" si="89"/>
        <v>512</v>
      </c>
      <c r="AK221" s="72" t="b">
        <f t="shared" si="90"/>
        <v>1</v>
      </c>
      <c r="AL221" s="93">
        <f t="shared" si="91"/>
        <v>86.45999999999998</v>
      </c>
      <c r="AM221" s="93">
        <f t="shared" si="92"/>
        <v>582.5</v>
      </c>
      <c r="AN221" s="93">
        <f t="shared" si="93"/>
        <v>699</v>
      </c>
      <c r="AO221" s="25">
        <f t="shared" si="94"/>
        <v>0.365234375</v>
      </c>
      <c r="AQ221" s="2">
        <f t="shared" si="95"/>
        <v>118</v>
      </c>
      <c r="AR221" s="2">
        <f t="shared" si="96"/>
        <v>426.67000000000002</v>
      </c>
      <c r="AS221" t="b">
        <f>AF221='[3]Материалы в ДС'!A209</f>
        <v>1</v>
      </c>
      <c r="AT221" s="95">
        <f>AI221-'[3]Материалы в ДС'!D209</f>
        <v>0</v>
      </c>
    </row>
    <row r="222" ht="15" customHeight="1">
      <c r="A222" s="108" t="s">
        <v>189</v>
      </c>
      <c r="B222" s="108"/>
      <c r="C222" s="108"/>
      <c r="D222" s="109" t="s">
        <v>164</v>
      </c>
      <c r="E222" s="109" t="s">
        <v>184</v>
      </c>
      <c r="F222" s="77">
        <v>604.16999999999996</v>
      </c>
      <c r="G222" s="78">
        <f t="shared" si="79"/>
        <v>725</v>
      </c>
      <c r="H222" s="78">
        <f t="shared" si="80"/>
        <v>710</v>
      </c>
      <c r="I222" s="78">
        <v>852</v>
      </c>
      <c r="J222" s="25">
        <f t="shared" si="81"/>
        <v>0.17517241379310344</v>
      </c>
      <c r="K222" s="154" t="s">
        <v>189</v>
      </c>
      <c r="L222" s="155" t="s">
        <v>164</v>
      </c>
      <c r="M222" s="156" t="s">
        <v>184</v>
      </c>
      <c r="N222" s="157">
        <v>675</v>
      </c>
      <c r="O222" s="80">
        <f t="shared" si="82"/>
        <v>675</v>
      </c>
      <c r="P222" s="81">
        <f t="shared" si="78"/>
        <v>-177</v>
      </c>
      <c r="Q222" s="82" t="s">
        <v>189</v>
      </c>
      <c r="R222" s="114" t="s">
        <v>164</v>
      </c>
      <c r="S222" s="114" t="s">
        <v>184</v>
      </c>
      <c r="T222" s="85">
        <v>478.69</v>
      </c>
      <c r="U222" s="86" t="b">
        <f t="shared" si="83"/>
        <v>1</v>
      </c>
      <c r="V222" s="87">
        <f t="shared" si="84"/>
        <v>-125.47999999999996</v>
      </c>
      <c r="W222" s="108" t="s">
        <v>189</v>
      </c>
      <c r="X222" s="109" t="s">
        <v>164</v>
      </c>
      <c r="Y222" s="109" t="s">
        <v>184</v>
      </c>
      <c r="Z222" s="89">
        <v>852</v>
      </c>
      <c r="AA222" s="90" t="b">
        <f t="shared" si="85"/>
        <v>1</v>
      </c>
      <c r="AB222" s="81">
        <f t="shared" si="86"/>
        <v>0</v>
      </c>
      <c r="AC222" s="91">
        <f t="shared" si="87"/>
        <v>-125.47999999999996</v>
      </c>
      <c r="AD222" s="2">
        <f t="shared" si="88"/>
        <v>0.0039999999999054126</v>
      </c>
      <c r="AE222" s="2">
        <f>I222-Материалы!E214</f>
        <v>682</v>
      </c>
      <c r="AF222" s="115" t="s">
        <v>189</v>
      </c>
      <c r="AG222" s="109" t="s">
        <v>164</v>
      </c>
      <c r="AH222" s="109" t="s">
        <v>184</v>
      </c>
      <c r="AI222" s="78">
        <v>726.66999999999996</v>
      </c>
      <c r="AJ222" s="78">
        <f t="shared" si="89"/>
        <v>872</v>
      </c>
      <c r="AK222" s="72" t="b">
        <f t="shared" si="90"/>
        <v>1</v>
      </c>
      <c r="AL222" s="93">
        <f t="shared" si="91"/>
        <v>147</v>
      </c>
      <c r="AM222" s="93">
        <f t="shared" si="92"/>
        <v>854.16666666666674</v>
      </c>
      <c r="AN222" s="93">
        <f t="shared" si="93"/>
        <v>1025</v>
      </c>
      <c r="AO222" s="25">
        <f t="shared" si="94"/>
        <v>0.17545871559633028</v>
      </c>
      <c r="AQ222" s="2">
        <f t="shared" si="95"/>
        <v>173</v>
      </c>
      <c r="AR222" s="2">
        <f t="shared" si="96"/>
        <v>726.66999999999996</v>
      </c>
      <c r="AS222" t="b">
        <f>AF222='[3]Материалы в ДС'!A210</f>
        <v>1</v>
      </c>
      <c r="AT222" s="95">
        <f>AI222-'[3]Материалы в ДС'!D210</f>
        <v>0</v>
      </c>
    </row>
    <row r="223" ht="15" customHeight="1" outlineLevel="1">
      <c r="A223" s="108" t="s">
        <v>190</v>
      </c>
      <c r="B223" s="108"/>
      <c r="C223" s="108"/>
      <c r="D223" s="109" t="s">
        <v>164</v>
      </c>
      <c r="E223" s="109" t="s">
        <v>14</v>
      </c>
      <c r="F223" s="77">
        <v>599.70000000000005</v>
      </c>
      <c r="G223" s="78">
        <f t="shared" si="79"/>
        <v>719.63999999999999</v>
      </c>
      <c r="H223" s="78">
        <f t="shared" si="80"/>
        <v>761.66999999999996</v>
      </c>
      <c r="I223" s="78">
        <v>914</v>
      </c>
      <c r="J223" s="25">
        <f t="shared" si="81"/>
        <v>0.27007948418653771</v>
      </c>
      <c r="K223" s="79" t="s">
        <v>190</v>
      </c>
      <c r="L223" s="75" t="s">
        <v>164</v>
      </c>
      <c r="M223" s="76" t="s">
        <v>14</v>
      </c>
      <c r="N223" s="80">
        <v>914</v>
      </c>
      <c r="O223" s="80">
        <f t="shared" si="82"/>
        <v>914</v>
      </c>
      <c r="P223" s="81">
        <f t="shared" ref="P223:P286" si="97">O223-I223</f>
        <v>0</v>
      </c>
      <c r="Q223" s="82" t="s">
        <v>190</v>
      </c>
      <c r="R223" s="114" t="s">
        <v>164</v>
      </c>
      <c r="S223" s="114" t="s">
        <v>14</v>
      </c>
      <c r="T223" s="85">
        <v>599.70000000000005</v>
      </c>
      <c r="U223" s="86" t="b">
        <f t="shared" si="83"/>
        <v>1</v>
      </c>
      <c r="V223" s="87">
        <f t="shared" si="84"/>
        <v>0</v>
      </c>
      <c r="W223" s="108" t="s">
        <v>190</v>
      </c>
      <c r="X223" s="109" t="s">
        <v>164</v>
      </c>
      <c r="Y223" s="109" t="s">
        <v>14</v>
      </c>
      <c r="Z223" s="89">
        <v>914</v>
      </c>
      <c r="AA223" s="90" t="b">
        <f t="shared" si="85"/>
        <v>1</v>
      </c>
      <c r="AB223" s="81">
        <f t="shared" si="86"/>
        <v>0</v>
      </c>
      <c r="AC223" s="91">
        <f t="shared" si="87"/>
        <v>0</v>
      </c>
      <c r="AD223" s="2">
        <f t="shared" si="88"/>
        <v>0</v>
      </c>
      <c r="AE223" s="2">
        <f>I223-Материалы!E215</f>
        <v>644</v>
      </c>
      <c r="AF223" s="115" t="s">
        <v>190</v>
      </c>
      <c r="AG223" s="109" t="s">
        <v>164</v>
      </c>
      <c r="AH223" s="109" t="s">
        <v>14</v>
      </c>
      <c r="AI223" s="78">
        <v>876.66999999999996</v>
      </c>
      <c r="AJ223" s="78">
        <f t="shared" si="89"/>
        <v>1052</v>
      </c>
      <c r="AK223" s="72" t="b">
        <f t="shared" si="90"/>
        <v>1</v>
      </c>
      <c r="AL223" s="93">
        <f t="shared" si="91"/>
        <v>332.36000000000001</v>
      </c>
      <c r="AM223" s="93">
        <f t="shared" si="92"/>
        <v>1113.3333333333335</v>
      </c>
      <c r="AN223" s="93">
        <f t="shared" si="93"/>
        <v>1336</v>
      </c>
      <c r="AO223" s="25">
        <f t="shared" si="94"/>
        <v>0.26996197718631176</v>
      </c>
      <c r="AQ223" s="2">
        <f t="shared" si="95"/>
        <v>422</v>
      </c>
      <c r="AR223" s="2">
        <f t="shared" si="96"/>
        <v>876.67000000000007</v>
      </c>
      <c r="AS223" t="b">
        <f>AF223='[3]Материалы в ДС'!A211</f>
        <v>1</v>
      </c>
      <c r="AT223" s="95">
        <f>AI223-'[3]Материалы в ДС'!D211</f>
        <v>0</v>
      </c>
    </row>
    <row r="224" ht="15" customHeight="1" outlineLevel="1">
      <c r="A224" s="108" t="s">
        <v>191</v>
      </c>
      <c r="B224" s="108"/>
      <c r="C224" s="108"/>
      <c r="D224" s="109" t="s">
        <v>164</v>
      </c>
      <c r="E224" s="109" t="s">
        <v>14</v>
      </c>
      <c r="F224" s="77">
        <v>481.69</v>
      </c>
      <c r="G224" s="78">
        <f t="shared" si="79"/>
        <v>578.02999999999997</v>
      </c>
      <c r="H224" s="78">
        <f t="shared" si="80"/>
        <v>668.33000000000004</v>
      </c>
      <c r="I224" s="78">
        <v>802</v>
      </c>
      <c r="J224" s="25">
        <f t="shared" si="81"/>
        <v>0.38747123851703202</v>
      </c>
      <c r="K224" s="79" t="s">
        <v>191</v>
      </c>
      <c r="L224" s="75" t="s">
        <v>164</v>
      </c>
      <c r="M224" s="76" t="s">
        <v>14</v>
      </c>
      <c r="N224" s="80">
        <v>669</v>
      </c>
      <c r="O224" s="80">
        <f t="shared" si="82"/>
        <v>669</v>
      </c>
      <c r="P224" s="81">
        <f t="shared" si="97"/>
        <v>-133</v>
      </c>
      <c r="Q224" s="82" t="s">
        <v>191</v>
      </c>
      <c r="R224" s="114" t="s">
        <v>164</v>
      </c>
      <c r="S224" s="114" t="s">
        <v>14</v>
      </c>
      <c r="T224" s="85">
        <v>401.73000000000002</v>
      </c>
      <c r="U224" s="86" t="b">
        <f t="shared" si="83"/>
        <v>1</v>
      </c>
      <c r="V224" s="87">
        <f t="shared" si="84"/>
        <v>-79.95999999999998</v>
      </c>
      <c r="W224" s="108" t="s">
        <v>191</v>
      </c>
      <c r="X224" s="109" t="s">
        <v>164</v>
      </c>
      <c r="Y224" s="109" t="s">
        <v>14</v>
      </c>
      <c r="Z224" s="89">
        <v>802</v>
      </c>
      <c r="AA224" s="90" t="b">
        <f t="shared" si="85"/>
        <v>1</v>
      </c>
      <c r="AB224" s="81">
        <f t="shared" si="86"/>
        <v>0</v>
      </c>
      <c r="AC224" s="91">
        <f t="shared" si="87"/>
        <v>-79.95999999999998</v>
      </c>
      <c r="AD224" s="2">
        <f t="shared" si="88"/>
        <v>-0.0019999999999527063</v>
      </c>
      <c r="AE224" s="2">
        <f>I224-Материалы!E216</f>
        <v>372</v>
      </c>
      <c r="AF224" s="115" t="s">
        <v>191</v>
      </c>
      <c r="AG224" s="109" t="s">
        <v>164</v>
      </c>
      <c r="AH224" s="109" t="s">
        <v>14</v>
      </c>
      <c r="AI224" s="78">
        <v>609.16999999999996</v>
      </c>
      <c r="AJ224" s="78">
        <f t="shared" si="89"/>
        <v>731</v>
      </c>
      <c r="AK224" s="72" t="b">
        <f t="shared" si="90"/>
        <v>1</v>
      </c>
      <c r="AL224" s="93">
        <f t="shared" si="91"/>
        <v>152.97000000000003</v>
      </c>
      <c r="AM224" s="93">
        <f t="shared" si="92"/>
        <v>845</v>
      </c>
      <c r="AN224" s="93">
        <f t="shared" si="93"/>
        <v>1014</v>
      </c>
      <c r="AO224" s="25">
        <f t="shared" si="94"/>
        <v>0.38714090287277703</v>
      </c>
      <c r="AQ224" s="2">
        <f t="shared" si="95"/>
        <v>212</v>
      </c>
      <c r="AR224" s="2">
        <f t="shared" si="96"/>
        <v>609.16999999999996</v>
      </c>
      <c r="AS224" t="b">
        <f>AF224='[3]Материалы в ДС'!A212</f>
        <v>1</v>
      </c>
      <c r="AT224" s="95">
        <f>AI224-'[3]Материалы в ДС'!D212</f>
        <v>0</v>
      </c>
    </row>
    <row r="225" ht="15" customHeight="1" outlineLevel="1">
      <c r="A225" s="108" t="s">
        <v>192</v>
      </c>
      <c r="B225" s="108"/>
      <c r="C225" s="108"/>
      <c r="D225" s="109" t="s">
        <v>164</v>
      </c>
      <c r="E225" s="109" t="s">
        <v>14</v>
      </c>
      <c r="F225" s="77">
        <v>89.170000000000002</v>
      </c>
      <c r="G225" s="78">
        <f t="shared" si="79"/>
        <v>107</v>
      </c>
      <c r="H225" s="78">
        <f t="shared" si="80"/>
        <v>98.329999999999998</v>
      </c>
      <c r="I225" s="78">
        <v>118</v>
      </c>
      <c r="J225" s="25">
        <f t="shared" si="81"/>
        <v>0.10280373831775691</v>
      </c>
      <c r="K225" s="79" t="s">
        <v>192</v>
      </c>
      <c r="L225" s="75" t="s">
        <v>164</v>
      </c>
      <c r="M225" s="76" t="s">
        <v>14</v>
      </c>
      <c r="N225" s="80">
        <v>98</v>
      </c>
      <c r="O225" s="80">
        <f t="shared" si="82"/>
        <v>98</v>
      </c>
      <c r="P225" s="81">
        <f t="shared" si="97"/>
        <v>-20</v>
      </c>
      <c r="Q225" s="82" t="s">
        <v>192</v>
      </c>
      <c r="R225" s="114" t="s">
        <v>164</v>
      </c>
      <c r="S225" s="114" t="s">
        <v>14</v>
      </c>
      <c r="T225" s="85">
        <v>74.359999999999999</v>
      </c>
      <c r="U225" s="86" t="b">
        <f t="shared" si="83"/>
        <v>1</v>
      </c>
      <c r="V225" s="87">
        <f t="shared" si="84"/>
        <v>-14.810000000000002</v>
      </c>
      <c r="W225" s="108" t="s">
        <v>192</v>
      </c>
      <c r="X225" s="109" t="s">
        <v>164</v>
      </c>
      <c r="Y225" s="109" t="s">
        <v>14</v>
      </c>
      <c r="Z225" s="89">
        <v>118</v>
      </c>
      <c r="AA225" s="90" t="b">
        <f t="shared" si="85"/>
        <v>1</v>
      </c>
      <c r="AB225" s="81">
        <f t="shared" si="86"/>
        <v>0</v>
      </c>
      <c r="AC225" s="91">
        <f t="shared" si="87"/>
        <v>-14.810000000000002</v>
      </c>
      <c r="AD225" s="2">
        <f t="shared" si="88"/>
        <v>0.0040000000000048885</v>
      </c>
      <c r="AE225" s="2">
        <f>I225-Материалы!E217</f>
        <v>38</v>
      </c>
      <c r="AF225" s="115" t="s">
        <v>192</v>
      </c>
      <c r="AG225" s="109" t="s">
        <v>164</v>
      </c>
      <c r="AH225" s="109" t="s">
        <v>14</v>
      </c>
      <c r="AI225" s="78">
        <v>112.5</v>
      </c>
      <c r="AJ225" s="78">
        <f t="shared" si="89"/>
        <v>135</v>
      </c>
      <c r="AK225" s="72" t="b">
        <f t="shared" si="90"/>
        <v>1</v>
      </c>
      <c r="AL225" s="93">
        <f t="shared" si="91"/>
        <v>28</v>
      </c>
      <c r="AM225" s="93">
        <f t="shared" si="92"/>
        <v>124.16666666666667</v>
      </c>
      <c r="AN225" s="93">
        <f t="shared" si="93"/>
        <v>149</v>
      </c>
      <c r="AO225" s="25">
        <f t="shared" si="94"/>
        <v>0.1037037037037037</v>
      </c>
      <c r="AQ225" s="2">
        <f t="shared" si="95"/>
        <v>31</v>
      </c>
      <c r="AR225" s="2">
        <f t="shared" si="96"/>
        <v>112.5</v>
      </c>
      <c r="AS225" t="b">
        <f>AF225='[3]Материалы в ДС'!A213</f>
        <v>1</v>
      </c>
      <c r="AT225" s="95">
        <f>AI225-'[3]Материалы в ДС'!D213</f>
        <v>0</v>
      </c>
    </row>
    <row r="226" ht="15" customHeight="1" outlineLevel="1">
      <c r="A226" s="108" t="s">
        <v>193</v>
      </c>
      <c r="B226" s="108"/>
      <c r="C226" s="108"/>
      <c r="D226" s="109" t="s">
        <v>164</v>
      </c>
      <c r="E226" s="109" t="s">
        <v>14</v>
      </c>
      <c r="F226" s="77">
        <v>699.39999999999998</v>
      </c>
      <c r="G226" s="78">
        <f t="shared" si="79"/>
        <v>839.27999999999997</v>
      </c>
      <c r="H226" s="78">
        <f t="shared" si="80"/>
        <v>769.17000000000007</v>
      </c>
      <c r="I226" s="78">
        <v>923</v>
      </c>
      <c r="J226" s="25">
        <f t="shared" si="81"/>
        <v>0.099752168525402807</v>
      </c>
      <c r="K226" s="79" t="s">
        <v>193</v>
      </c>
      <c r="L226" s="75" t="s">
        <v>164</v>
      </c>
      <c r="M226" s="76" t="s">
        <v>14</v>
      </c>
      <c r="N226" s="80">
        <v>669</v>
      </c>
      <c r="O226" s="80">
        <f t="shared" si="82"/>
        <v>669</v>
      </c>
      <c r="P226" s="81">
        <f t="shared" si="97"/>
        <v>-254</v>
      </c>
      <c r="Q226" s="82" t="s">
        <v>193</v>
      </c>
      <c r="R226" s="114" t="s">
        <v>164</v>
      </c>
      <c r="S226" s="114" t="s">
        <v>14</v>
      </c>
      <c r="T226" s="85">
        <v>506.81999999999999</v>
      </c>
      <c r="U226" s="86" t="b">
        <f t="shared" si="83"/>
        <v>1</v>
      </c>
      <c r="V226" s="87">
        <f t="shared" si="84"/>
        <v>-192.57999999999998</v>
      </c>
      <c r="W226" s="108" t="s">
        <v>193</v>
      </c>
      <c r="X226" s="109" t="s">
        <v>164</v>
      </c>
      <c r="Y226" s="109" t="s">
        <v>14</v>
      </c>
      <c r="Z226" s="89">
        <v>923</v>
      </c>
      <c r="AA226" s="90" t="b">
        <f t="shared" si="85"/>
        <v>1</v>
      </c>
      <c r="AB226" s="81">
        <f t="shared" si="86"/>
        <v>0</v>
      </c>
      <c r="AC226" s="91">
        <f t="shared" si="87"/>
        <v>-192.57999999999998</v>
      </c>
      <c r="AD226" s="2">
        <f t="shared" si="88"/>
        <v>0</v>
      </c>
      <c r="AE226" s="2">
        <f>I226-Материалы!E218</f>
        <v>873</v>
      </c>
      <c r="AF226" s="115" t="s">
        <v>193</v>
      </c>
      <c r="AG226" s="109" t="s">
        <v>164</v>
      </c>
      <c r="AH226" s="109" t="s">
        <v>14</v>
      </c>
      <c r="AI226" s="78">
        <v>841.66999999999996</v>
      </c>
      <c r="AJ226" s="78">
        <f t="shared" si="89"/>
        <v>1010</v>
      </c>
      <c r="AK226" s="72" t="b">
        <f t="shared" si="90"/>
        <v>1</v>
      </c>
      <c r="AL226" s="93">
        <f t="shared" si="91"/>
        <v>170.72000000000003</v>
      </c>
      <c r="AM226" s="93">
        <f t="shared" si="92"/>
        <v>925.83333333333337</v>
      </c>
      <c r="AN226" s="93">
        <f t="shared" si="93"/>
        <v>1111</v>
      </c>
      <c r="AO226" s="25">
        <f t="shared" si="94"/>
        <v>0.10000000000000001</v>
      </c>
      <c r="AQ226" s="2">
        <f t="shared" si="95"/>
        <v>188</v>
      </c>
      <c r="AR226" s="2">
        <f t="shared" si="96"/>
        <v>841.67000000000007</v>
      </c>
      <c r="AS226" t="b">
        <f>AF226='[3]Материалы в ДС'!A214</f>
        <v>1</v>
      </c>
      <c r="AT226" s="95">
        <f>AI226-'[3]Материалы в ДС'!D214</f>
        <v>0</v>
      </c>
    </row>
    <row r="227" ht="15" customHeight="1" outlineLevel="1">
      <c r="A227" s="108" t="s">
        <v>195</v>
      </c>
      <c r="B227" s="108"/>
      <c r="C227" s="108"/>
      <c r="D227" s="109" t="s">
        <v>22</v>
      </c>
      <c r="E227" s="109" t="s">
        <v>14</v>
      </c>
      <c r="F227" s="77">
        <v>561.66999999999996</v>
      </c>
      <c r="G227" s="78">
        <f t="shared" si="79"/>
        <v>674</v>
      </c>
      <c r="H227" s="78">
        <f t="shared" si="80"/>
        <v>619.16999999999996</v>
      </c>
      <c r="I227" s="78">
        <v>743</v>
      </c>
      <c r="J227" s="25">
        <f t="shared" si="81"/>
        <v>0.10237388724035612</v>
      </c>
      <c r="K227" s="79" t="s">
        <v>195</v>
      </c>
      <c r="L227" s="75" t="s">
        <v>22</v>
      </c>
      <c r="M227" s="76" t="s">
        <v>14</v>
      </c>
      <c r="N227" s="80">
        <v>469</v>
      </c>
      <c r="O227" s="80">
        <f t="shared" si="82"/>
        <v>469</v>
      </c>
      <c r="P227" s="81">
        <f t="shared" si="97"/>
        <v>-274</v>
      </c>
      <c r="Q227" s="82" t="s">
        <v>195</v>
      </c>
      <c r="R227" s="114" t="s">
        <v>22</v>
      </c>
      <c r="S227" s="114" t="s">
        <v>14</v>
      </c>
      <c r="T227" s="85">
        <v>354.48000000000002</v>
      </c>
      <c r="U227" s="86" t="b">
        <f t="shared" si="83"/>
        <v>1</v>
      </c>
      <c r="V227" s="87">
        <f t="shared" si="84"/>
        <v>-207.18999999999994</v>
      </c>
      <c r="W227" s="108" t="s">
        <v>195</v>
      </c>
      <c r="X227" s="109" t="s">
        <v>22</v>
      </c>
      <c r="Y227" s="109" t="s">
        <v>14</v>
      </c>
      <c r="Z227" s="89">
        <v>743</v>
      </c>
      <c r="AA227" s="90" t="b">
        <f t="shared" si="85"/>
        <v>1</v>
      </c>
      <c r="AB227" s="81">
        <f t="shared" si="86"/>
        <v>0</v>
      </c>
      <c r="AC227" s="91">
        <f t="shared" si="87"/>
        <v>-207.18999999999994</v>
      </c>
      <c r="AD227" s="2">
        <f t="shared" si="88"/>
        <v>0.0039999999999054126</v>
      </c>
      <c r="AE227" s="2" t="e">
        <f>I227-$'материалы'.#ref</f>
        <v>#NAME?</v>
      </c>
      <c r="AF227" s="151" t="s">
        <v>195</v>
      </c>
      <c r="AG227" s="152" t="s">
        <v>22</v>
      </c>
      <c r="AH227" s="152" t="s">
        <v>14</v>
      </c>
      <c r="AI227" s="120">
        <v>0</v>
      </c>
      <c r="AJ227" s="120">
        <f t="shared" si="89"/>
        <v>0</v>
      </c>
      <c r="AK227" s="26" t="b">
        <f t="shared" si="90"/>
        <v>1</v>
      </c>
      <c r="AL227" s="135">
        <f t="shared" si="91"/>
        <v>-674</v>
      </c>
      <c r="AM227" s="135">
        <f t="shared" si="92"/>
        <v>0</v>
      </c>
      <c r="AN227" s="135">
        <f t="shared" si="93"/>
        <v>0</v>
      </c>
      <c r="AO227" s="16" t="e">
        <f t="shared" si="94"/>
        <v>#DIV/0!</v>
      </c>
      <c r="AP227" s="26"/>
      <c r="AQ227" s="134">
        <f t="shared" si="95"/>
        <v>-743</v>
      </c>
      <c r="AR227" s="134">
        <f t="shared" si="96"/>
        <v>0</v>
      </c>
      <c r="AS227" s="26" t="b">
        <f>AF227='[3]Материалы в ДС'!A215</f>
        <v>0</v>
      </c>
      <c r="AT227" s="136">
        <f>AI227-'[3]Материалы в ДС'!D215</f>
        <v>-1644.1700000000001</v>
      </c>
      <c r="AU227" s="26" t="s">
        <v>594</v>
      </c>
    </row>
    <row r="228" ht="15" customHeight="1" outlineLevel="1">
      <c r="A228" s="108" t="s">
        <v>196</v>
      </c>
      <c r="B228" s="108"/>
      <c r="C228" s="108"/>
      <c r="D228" s="109" t="s">
        <v>13</v>
      </c>
      <c r="E228" s="109" t="s">
        <v>14</v>
      </c>
      <c r="F228" s="77">
        <v>1672.74</v>
      </c>
      <c r="G228" s="78">
        <f t="shared" ref="G228:G291" si="98">ROUND(F228*1.2,2)</f>
        <v>2007.29</v>
      </c>
      <c r="H228" s="78">
        <f t="shared" ref="H228:H291" si="99">ROUND(I228/1.2,2)</f>
        <v>1840</v>
      </c>
      <c r="I228" s="78">
        <v>2208</v>
      </c>
      <c r="J228" s="25">
        <f t="shared" ref="J228:J291" si="100">I228/G228-1</f>
        <v>0.099990534501741113</v>
      </c>
      <c r="K228" s="79" t="s">
        <v>196</v>
      </c>
      <c r="L228" s="75" t="s">
        <v>13</v>
      </c>
      <c r="M228" s="76" t="s">
        <v>14</v>
      </c>
      <c r="N228" s="80">
        <v>1600</v>
      </c>
      <c r="O228" s="80">
        <f t="shared" ref="O228:O291" si="101">N228</f>
        <v>1600</v>
      </c>
      <c r="P228" s="81">
        <f t="shared" si="97"/>
        <v>-608</v>
      </c>
      <c r="Q228" s="82" t="s">
        <v>196</v>
      </c>
      <c r="R228" s="114" t="s">
        <v>13</v>
      </c>
      <c r="S228" s="114" t="s">
        <v>14</v>
      </c>
      <c r="T228" s="106">
        <v>1212.1199999999999</v>
      </c>
      <c r="U228" s="86" t="b">
        <f t="shared" ref="U228:U291" si="102">A228=Q228</f>
        <v>1</v>
      </c>
      <c r="V228" s="87">
        <f t="shared" ref="V228:V291" si="103">T228-F228</f>
        <v>-460.62000000000012</v>
      </c>
      <c r="W228" s="108" t="s">
        <v>196</v>
      </c>
      <c r="X228" s="109" t="s">
        <v>13</v>
      </c>
      <c r="Y228" s="109" t="s">
        <v>14</v>
      </c>
      <c r="Z228" s="89">
        <v>2208</v>
      </c>
      <c r="AA228" s="90" t="b">
        <f t="shared" ref="AA228:AA291" si="104">W228=A228</f>
        <v>1</v>
      </c>
      <c r="AB228" s="81">
        <f t="shared" ref="AB228:AB291" si="105">I228-Z228</f>
        <v>0</v>
      </c>
      <c r="AC228" s="91">
        <f t="shared" ref="AC228:AC291" si="106">T228-F228</f>
        <v>-460.62000000000012</v>
      </c>
      <c r="AD228" s="2">
        <f t="shared" ref="AD228:AD291" si="107">F228*1.2-G228</f>
        <v>-0.0019999999999527063</v>
      </c>
      <c r="AE228" s="2">
        <f>I228-Материалы!E219</f>
        <v>2038</v>
      </c>
      <c r="AF228" s="115" t="s">
        <v>196</v>
      </c>
      <c r="AG228" s="109" t="s">
        <v>13</v>
      </c>
      <c r="AH228" s="109" t="s">
        <v>14</v>
      </c>
      <c r="AI228" s="78">
        <v>1644.1700000000001</v>
      </c>
      <c r="AJ228" s="78">
        <f t="shared" ref="AJ228:AJ291" si="108">ROUND(AI228*0.2,2)+AI228</f>
        <v>1973</v>
      </c>
      <c r="AK228" s="72" t="b">
        <f t="shared" ref="AK228:AK291" si="109">A228=AF228</f>
        <v>1</v>
      </c>
      <c r="AL228" s="93">
        <f t="shared" ref="AL228:AL291" si="110">AJ228-G228</f>
        <v>-34.289999999999964</v>
      </c>
      <c r="AM228" s="93">
        <f t="shared" ref="AM228:AM291" si="111">AN228/1.2</f>
        <v>1808.3333333333335</v>
      </c>
      <c r="AN228" s="93">
        <f t="shared" ref="AN228:AN291" si="112">ROUND(AJ228+AJ228*J228,0)</f>
        <v>2170</v>
      </c>
      <c r="AO228" s="25">
        <f t="shared" ref="AO228:AO291" si="113">(AN228-AJ228)/AJ228</f>
        <v>0.099847947288393316</v>
      </c>
      <c r="AQ228" s="2">
        <f t="shared" ref="AQ228:AQ291" si="114">AN228-I228</f>
        <v>-38</v>
      </c>
      <c r="AR228" s="2">
        <f t="shared" ref="AR228:AR291" si="115">ROUND(AI228,2)</f>
        <v>1644.1700000000001</v>
      </c>
      <c r="AS228" t="b">
        <f>AF228='[3]Материалы в ДС'!A215</f>
        <v>1</v>
      </c>
      <c r="AT228" s="95">
        <f>AI228-'[3]Материалы в ДС'!D215</f>
        <v>0</v>
      </c>
    </row>
    <row r="229" ht="15" customHeight="1" outlineLevel="1">
      <c r="A229" s="108" t="s">
        <v>197</v>
      </c>
      <c r="B229" s="108"/>
      <c r="C229" s="108"/>
      <c r="D229" s="109" t="s">
        <v>164</v>
      </c>
      <c r="E229" s="109" t="s">
        <v>14</v>
      </c>
      <c r="F229" s="77">
        <v>1748.6900000000001</v>
      </c>
      <c r="G229" s="78">
        <f t="shared" si="98"/>
        <v>2098.4299999999998</v>
      </c>
      <c r="H229" s="78">
        <f t="shared" si="99"/>
        <v>1870.8299999999999</v>
      </c>
      <c r="I229" s="78">
        <v>2245</v>
      </c>
      <c r="J229" s="25">
        <f t="shared" si="100"/>
        <v>0.06984745738480691</v>
      </c>
      <c r="K229" s="158" t="s">
        <v>197</v>
      </c>
      <c r="L229" s="159" t="s">
        <v>164</v>
      </c>
      <c r="M229" s="160" t="s">
        <v>14</v>
      </c>
      <c r="N229" s="80">
        <v>2041</v>
      </c>
      <c r="O229" s="80">
        <f t="shared" si="101"/>
        <v>2041</v>
      </c>
      <c r="P229" s="81">
        <f t="shared" si="97"/>
        <v>-204</v>
      </c>
      <c r="Q229" s="82" t="s">
        <v>197</v>
      </c>
      <c r="R229" s="114" t="s">
        <v>164</v>
      </c>
      <c r="S229" s="114" t="s">
        <v>14</v>
      </c>
      <c r="T229" s="106">
        <v>1589.72</v>
      </c>
      <c r="U229" s="86" t="b">
        <f t="shared" si="102"/>
        <v>1</v>
      </c>
      <c r="V229" s="87">
        <f t="shared" si="103"/>
        <v>-158.97000000000003</v>
      </c>
      <c r="W229" s="108" t="s">
        <v>197</v>
      </c>
      <c r="X229" s="109" t="s">
        <v>164</v>
      </c>
      <c r="Y229" s="109" t="s">
        <v>14</v>
      </c>
      <c r="Z229" s="89">
        <v>2245</v>
      </c>
      <c r="AA229" s="90" t="b">
        <f t="shared" si="104"/>
        <v>1</v>
      </c>
      <c r="AB229" s="81">
        <f t="shared" si="105"/>
        <v>0</v>
      </c>
      <c r="AC229" s="91">
        <f t="shared" si="106"/>
        <v>-158.97000000000003</v>
      </c>
      <c r="AD229" s="2">
        <f t="shared" si="107"/>
        <v>-0.0019999999999527063</v>
      </c>
      <c r="AE229" s="2">
        <f>I229-Материалы!E220</f>
        <v>2215</v>
      </c>
      <c r="AF229" s="115" t="s">
        <v>197</v>
      </c>
      <c r="AG229" s="109" t="s">
        <v>164</v>
      </c>
      <c r="AH229" s="109" t="s">
        <v>14</v>
      </c>
      <c r="AI229" s="78">
        <v>2116.6700000000001</v>
      </c>
      <c r="AJ229" s="78">
        <f t="shared" si="108"/>
        <v>2540</v>
      </c>
      <c r="AK229" s="72" t="b">
        <f t="shared" si="109"/>
        <v>1</v>
      </c>
      <c r="AL229" s="93">
        <f t="shared" si="110"/>
        <v>441.57000000000016</v>
      </c>
      <c r="AM229" s="93">
        <f t="shared" si="111"/>
        <v>2264.166666666667</v>
      </c>
      <c r="AN229" s="93">
        <f t="shared" si="112"/>
        <v>2717</v>
      </c>
      <c r="AO229" s="25">
        <f t="shared" si="113"/>
        <v>0.069685039370078736</v>
      </c>
      <c r="AQ229" s="2">
        <f t="shared" si="114"/>
        <v>472</v>
      </c>
      <c r="AR229" s="2">
        <f t="shared" si="115"/>
        <v>2116.6700000000001</v>
      </c>
      <c r="AS229" t="b">
        <f>AF229='[3]Материалы в ДС'!A216</f>
        <v>1</v>
      </c>
      <c r="AT229" s="95">
        <f>AI229-'[3]Материалы в ДС'!D216</f>
        <v>0</v>
      </c>
    </row>
    <row r="230" ht="15" customHeight="1" outlineLevel="1">
      <c r="A230" s="108" t="s">
        <v>198</v>
      </c>
      <c r="B230" s="108"/>
      <c r="C230" s="108"/>
      <c r="D230" s="109" t="s">
        <v>164</v>
      </c>
      <c r="E230" s="109" t="s">
        <v>14</v>
      </c>
      <c r="F230" s="77">
        <v>742.89999999999998</v>
      </c>
      <c r="G230" s="78">
        <f t="shared" si="98"/>
        <v>891.48000000000002</v>
      </c>
      <c r="H230" s="78">
        <f t="shared" si="99"/>
        <v>795</v>
      </c>
      <c r="I230" s="78">
        <v>954</v>
      </c>
      <c r="J230" s="25">
        <f t="shared" si="100"/>
        <v>0.070130569390227437</v>
      </c>
      <c r="K230" s="79" t="s">
        <v>198</v>
      </c>
      <c r="L230" s="75" t="s">
        <v>164</v>
      </c>
      <c r="M230" s="161" t="s">
        <v>14</v>
      </c>
      <c r="N230" s="80">
        <v>867</v>
      </c>
      <c r="O230" s="80">
        <f t="shared" si="101"/>
        <v>867</v>
      </c>
      <c r="P230" s="81">
        <f t="shared" si="97"/>
        <v>-87</v>
      </c>
      <c r="Q230" s="82" t="s">
        <v>198</v>
      </c>
      <c r="R230" s="114" t="s">
        <v>164</v>
      </c>
      <c r="S230" s="114" t="s">
        <v>14</v>
      </c>
      <c r="T230" s="85">
        <v>675.35000000000002</v>
      </c>
      <c r="U230" s="86" t="b">
        <f t="shared" si="102"/>
        <v>1</v>
      </c>
      <c r="V230" s="87">
        <f t="shared" si="103"/>
        <v>-67.549999999999955</v>
      </c>
      <c r="W230" s="108" t="s">
        <v>198</v>
      </c>
      <c r="X230" s="109" t="s">
        <v>164</v>
      </c>
      <c r="Y230" s="109" t="s">
        <v>14</v>
      </c>
      <c r="Z230" s="89">
        <v>954</v>
      </c>
      <c r="AA230" s="90" t="b">
        <f t="shared" si="104"/>
        <v>1</v>
      </c>
      <c r="AB230" s="81">
        <f t="shared" si="105"/>
        <v>0</v>
      </c>
      <c r="AC230" s="91">
        <f t="shared" si="106"/>
        <v>-67.549999999999955</v>
      </c>
      <c r="AD230" s="2">
        <f t="shared" si="107"/>
        <v>-1.1368683772161603e-13</v>
      </c>
      <c r="AE230" s="2">
        <f>I230-Материалы!E221</f>
        <v>764</v>
      </c>
      <c r="AF230" s="115" t="s">
        <v>198</v>
      </c>
      <c r="AG230" s="109" t="s">
        <v>164</v>
      </c>
      <c r="AH230" s="109" t="s">
        <v>14</v>
      </c>
      <c r="AI230" s="78">
        <v>1079.1700000000001</v>
      </c>
      <c r="AJ230" s="78">
        <f t="shared" si="108"/>
        <v>1295</v>
      </c>
      <c r="AK230" s="72" t="b">
        <f t="shared" si="109"/>
        <v>1</v>
      </c>
      <c r="AL230" s="93">
        <f t="shared" si="110"/>
        <v>403.51999999999998</v>
      </c>
      <c r="AM230" s="93">
        <f t="shared" si="111"/>
        <v>1155</v>
      </c>
      <c r="AN230" s="93">
        <f t="shared" si="112"/>
        <v>1386</v>
      </c>
      <c r="AO230" s="25">
        <f t="shared" si="113"/>
        <v>0.070270270270270274</v>
      </c>
      <c r="AQ230" s="2">
        <f t="shared" si="114"/>
        <v>432</v>
      </c>
      <c r="AR230" s="2">
        <f t="shared" si="115"/>
        <v>1079.1700000000001</v>
      </c>
      <c r="AS230" t="b">
        <f>AF230='[3]Материалы в ДС'!A217</f>
        <v>1</v>
      </c>
      <c r="AT230" s="95">
        <f>AI230-'[3]Материалы в ДС'!D217</f>
        <v>0</v>
      </c>
    </row>
    <row r="231" ht="15" customHeight="1" outlineLevel="1">
      <c r="A231" s="108" t="s">
        <v>199</v>
      </c>
      <c r="B231" s="108"/>
      <c r="C231" s="108"/>
      <c r="D231" s="109" t="s">
        <v>164</v>
      </c>
      <c r="E231" s="109" t="s">
        <v>14</v>
      </c>
      <c r="F231" s="77">
        <v>4601.8699999999999</v>
      </c>
      <c r="G231" s="78">
        <f t="shared" si="98"/>
        <v>5522.2399999999998</v>
      </c>
      <c r="H231" s="78">
        <f t="shared" si="99"/>
        <v>4924.1700000000001</v>
      </c>
      <c r="I231" s="78">
        <v>5909</v>
      </c>
      <c r="J231" s="25">
        <f t="shared" si="100"/>
        <v>0.070036796662224177</v>
      </c>
      <c r="K231" s="79" t="s">
        <v>199</v>
      </c>
      <c r="L231" s="75" t="s">
        <v>164</v>
      </c>
      <c r="M231" s="161" t="s">
        <v>14</v>
      </c>
      <c r="N231" s="80">
        <v>5372</v>
      </c>
      <c r="O231" s="80">
        <f t="shared" si="101"/>
        <v>5372</v>
      </c>
      <c r="P231" s="81">
        <f t="shared" si="97"/>
        <v>-537</v>
      </c>
      <c r="Q231" s="82" t="s">
        <v>199</v>
      </c>
      <c r="R231" s="114" t="s">
        <v>164</v>
      </c>
      <c r="S231" s="114" t="s">
        <v>14</v>
      </c>
      <c r="T231" s="106">
        <v>4183.5100000000002</v>
      </c>
      <c r="U231" s="86" t="b">
        <f t="shared" si="102"/>
        <v>1</v>
      </c>
      <c r="V231" s="87">
        <f t="shared" si="103"/>
        <v>-418.35999999999967</v>
      </c>
      <c r="W231" s="108" t="s">
        <v>199</v>
      </c>
      <c r="X231" s="109" t="s">
        <v>164</v>
      </c>
      <c r="Y231" s="109" t="s">
        <v>14</v>
      </c>
      <c r="Z231" s="89">
        <v>5909</v>
      </c>
      <c r="AA231" s="90" t="b">
        <f t="shared" si="104"/>
        <v>1</v>
      </c>
      <c r="AB231" s="81">
        <f t="shared" si="105"/>
        <v>0</v>
      </c>
      <c r="AC231" s="91">
        <f t="shared" si="106"/>
        <v>-418.35999999999967</v>
      </c>
      <c r="AD231" s="2">
        <f t="shared" si="107"/>
        <v>0.0039999999999054126</v>
      </c>
      <c r="AE231" s="2" t="e">
        <f>I231-$'материалы'.#ref</f>
        <v>#NAME?</v>
      </c>
      <c r="AF231" s="151" t="s">
        <v>199</v>
      </c>
      <c r="AG231" s="152" t="s">
        <v>164</v>
      </c>
      <c r="AH231" s="152" t="s">
        <v>14</v>
      </c>
      <c r="AI231" s="120">
        <v>0</v>
      </c>
      <c r="AJ231" s="120">
        <f t="shared" si="108"/>
        <v>0</v>
      </c>
      <c r="AK231" s="26" t="b">
        <f t="shared" si="109"/>
        <v>1</v>
      </c>
      <c r="AL231" s="135">
        <f t="shared" si="110"/>
        <v>-5522.2399999999998</v>
      </c>
      <c r="AM231" s="135">
        <f t="shared" si="111"/>
        <v>0</v>
      </c>
      <c r="AN231" s="135">
        <f t="shared" si="112"/>
        <v>0</v>
      </c>
      <c r="AO231" s="16" t="e">
        <f t="shared" si="113"/>
        <v>#DIV/0!</v>
      </c>
      <c r="AP231" s="26"/>
      <c r="AQ231" s="134">
        <f t="shared" si="114"/>
        <v>-5909</v>
      </c>
      <c r="AR231" s="134">
        <f t="shared" si="115"/>
        <v>0</v>
      </c>
      <c r="AS231" s="26" t="b">
        <f>AF231='[3]Материалы в ДС'!A218</f>
        <v>0</v>
      </c>
      <c r="AT231" s="136">
        <f>AI231-'[3]Материалы в ДС'!D218</f>
        <v>-1525.8299999999999</v>
      </c>
      <c r="AU231" s="26" t="s">
        <v>594</v>
      </c>
    </row>
    <row r="232" ht="15" customHeight="1" outlineLevel="1">
      <c r="A232" s="108" t="s">
        <v>200</v>
      </c>
      <c r="B232" s="108"/>
      <c r="C232" s="108"/>
      <c r="D232" s="109" t="s">
        <v>164</v>
      </c>
      <c r="E232" s="109" t="s">
        <v>14</v>
      </c>
      <c r="F232" s="77">
        <v>1050.22</v>
      </c>
      <c r="G232" s="78">
        <f t="shared" si="98"/>
        <v>1260.26</v>
      </c>
      <c r="H232" s="78">
        <f t="shared" si="99"/>
        <v>1125</v>
      </c>
      <c r="I232" s="78">
        <v>1350</v>
      </c>
      <c r="J232" s="25">
        <f t="shared" si="100"/>
        <v>0.071207528605208514</v>
      </c>
      <c r="K232" s="79" t="s">
        <v>200</v>
      </c>
      <c r="L232" s="75" t="s">
        <v>164</v>
      </c>
      <c r="M232" s="161" t="s">
        <v>14</v>
      </c>
      <c r="N232" s="80">
        <v>1227</v>
      </c>
      <c r="O232" s="80">
        <f t="shared" si="101"/>
        <v>1227</v>
      </c>
      <c r="P232" s="81">
        <f t="shared" si="97"/>
        <v>-123</v>
      </c>
      <c r="Q232" s="82" t="s">
        <v>200</v>
      </c>
      <c r="R232" s="114" t="s">
        <v>164</v>
      </c>
      <c r="S232" s="114" t="s">
        <v>14</v>
      </c>
      <c r="T232" s="85">
        <v>954.73000000000002</v>
      </c>
      <c r="U232" s="86" t="b">
        <f t="shared" si="102"/>
        <v>1</v>
      </c>
      <c r="V232" s="87">
        <f t="shared" si="103"/>
        <v>-95.490000000000009</v>
      </c>
      <c r="W232" s="108" t="s">
        <v>200</v>
      </c>
      <c r="X232" s="109" t="s">
        <v>164</v>
      </c>
      <c r="Y232" s="109" t="s">
        <v>14</v>
      </c>
      <c r="Z232" s="89">
        <v>1350</v>
      </c>
      <c r="AA232" s="90" t="b">
        <f t="shared" si="104"/>
        <v>1</v>
      </c>
      <c r="AB232" s="81">
        <f t="shared" si="105"/>
        <v>0</v>
      </c>
      <c r="AC232" s="91">
        <f t="shared" si="106"/>
        <v>-95.490000000000009</v>
      </c>
      <c r="AD232" s="2">
        <f t="shared" si="107"/>
        <v>0.0039999999999054126</v>
      </c>
      <c r="AE232" s="2">
        <f>I232-Материалы!E222</f>
        <v>1120</v>
      </c>
      <c r="AF232" s="115" t="s">
        <v>200</v>
      </c>
      <c r="AG232" s="109" t="s">
        <v>164</v>
      </c>
      <c r="AH232" s="109" t="s">
        <v>14</v>
      </c>
      <c r="AI232" s="78">
        <v>1525.8299999999999</v>
      </c>
      <c r="AJ232" s="78">
        <f t="shared" si="108"/>
        <v>1831</v>
      </c>
      <c r="AK232" s="72" t="b">
        <f t="shared" si="109"/>
        <v>1</v>
      </c>
      <c r="AL232" s="93">
        <f t="shared" si="110"/>
        <v>570.74000000000001</v>
      </c>
      <c r="AM232" s="93">
        <f t="shared" si="111"/>
        <v>1634.1666666666667</v>
      </c>
      <c r="AN232" s="93">
        <f t="shared" si="112"/>
        <v>1961</v>
      </c>
      <c r="AO232" s="25">
        <f t="shared" si="113"/>
        <v>0.070999453850354999</v>
      </c>
      <c r="AQ232" s="2">
        <f t="shared" si="114"/>
        <v>611</v>
      </c>
      <c r="AR232" s="2">
        <f t="shared" si="115"/>
        <v>1525.8299999999999</v>
      </c>
      <c r="AS232" t="b">
        <f>AF232='[3]Материалы в ДС'!A218</f>
        <v>1</v>
      </c>
      <c r="AT232" s="95">
        <f>AI232-'[3]Материалы в ДС'!D218</f>
        <v>0</v>
      </c>
    </row>
    <row r="233" ht="15" customHeight="1" outlineLevel="1">
      <c r="A233" s="108" t="s">
        <v>201</v>
      </c>
      <c r="B233" s="108"/>
      <c r="C233" s="108"/>
      <c r="D233" s="109" t="s">
        <v>164</v>
      </c>
      <c r="E233" s="109" t="s">
        <v>14</v>
      </c>
      <c r="F233" s="77">
        <v>2736.6199999999999</v>
      </c>
      <c r="G233" s="78">
        <f t="shared" si="98"/>
        <v>3283.9400000000001</v>
      </c>
      <c r="H233" s="78">
        <f t="shared" si="99"/>
        <v>2929.1700000000001</v>
      </c>
      <c r="I233" s="78">
        <v>3515</v>
      </c>
      <c r="J233" s="25">
        <f t="shared" si="100"/>
        <v>0.070360603421499857</v>
      </c>
      <c r="K233" s="79" t="s">
        <v>201</v>
      </c>
      <c r="L233" s="75" t="s">
        <v>164</v>
      </c>
      <c r="M233" s="161" t="s">
        <v>14</v>
      </c>
      <c r="N233" s="80">
        <v>3195</v>
      </c>
      <c r="O233" s="80">
        <f t="shared" si="101"/>
        <v>3195</v>
      </c>
      <c r="P233" s="81">
        <f t="shared" si="97"/>
        <v>-320</v>
      </c>
      <c r="Q233" s="82" t="s">
        <v>201</v>
      </c>
      <c r="R233" s="114" t="s">
        <v>164</v>
      </c>
      <c r="S233" s="114" t="s">
        <v>14</v>
      </c>
      <c r="T233" s="106">
        <v>2487.8299999999999</v>
      </c>
      <c r="U233" s="86" t="b">
        <f t="shared" si="102"/>
        <v>1</v>
      </c>
      <c r="V233" s="87">
        <f t="shared" si="103"/>
        <v>-248.78999999999996</v>
      </c>
      <c r="W233" s="108" t="s">
        <v>201</v>
      </c>
      <c r="X233" s="109" t="s">
        <v>164</v>
      </c>
      <c r="Y233" s="109" t="s">
        <v>14</v>
      </c>
      <c r="Z233" s="89">
        <v>3515</v>
      </c>
      <c r="AA233" s="90" t="b">
        <f t="shared" si="104"/>
        <v>1</v>
      </c>
      <c r="AB233" s="81">
        <f t="shared" si="105"/>
        <v>0</v>
      </c>
      <c r="AC233" s="91">
        <f t="shared" si="106"/>
        <v>-248.78999999999996</v>
      </c>
      <c r="AD233" s="2">
        <f t="shared" si="107"/>
        <v>0.0039999999999054126</v>
      </c>
      <c r="AE233" s="2">
        <f>I233-Материалы!E223</f>
        <v>3235</v>
      </c>
      <c r="AF233" s="115" t="s">
        <v>201</v>
      </c>
      <c r="AG233" s="109" t="s">
        <v>164</v>
      </c>
      <c r="AH233" s="109" t="s">
        <v>14</v>
      </c>
      <c r="AI233" s="78">
        <v>3312.5</v>
      </c>
      <c r="AJ233" s="78">
        <f t="shared" si="108"/>
        <v>3975</v>
      </c>
      <c r="AK233" s="72" t="b">
        <f t="shared" si="109"/>
        <v>1</v>
      </c>
      <c r="AL233" s="93">
        <f t="shared" si="110"/>
        <v>691.05999999999995</v>
      </c>
      <c r="AM233" s="93">
        <f t="shared" si="111"/>
        <v>3545.8333333333335</v>
      </c>
      <c r="AN233" s="93">
        <f t="shared" si="112"/>
        <v>4255</v>
      </c>
      <c r="AO233" s="25">
        <f t="shared" si="113"/>
        <v>0.070440251572327042</v>
      </c>
      <c r="AQ233" s="2">
        <f t="shared" si="114"/>
        <v>740</v>
      </c>
      <c r="AR233" s="2">
        <f t="shared" si="115"/>
        <v>3312.5</v>
      </c>
      <c r="AS233" t="b">
        <f>AF233='[3]Материалы в ДС'!A219</f>
        <v>1</v>
      </c>
      <c r="AT233" s="95">
        <f>AI233-'[3]Материалы в ДС'!D219</f>
        <v>0</v>
      </c>
    </row>
    <row r="234" ht="15" customHeight="1" outlineLevel="1">
      <c r="A234" s="108" t="s">
        <v>202</v>
      </c>
      <c r="B234" s="108"/>
      <c r="C234" s="108"/>
      <c r="D234" s="109" t="s">
        <v>164</v>
      </c>
      <c r="E234" s="109" t="s">
        <v>14</v>
      </c>
      <c r="F234" s="77">
        <v>1473.9400000000001</v>
      </c>
      <c r="G234" s="78">
        <f t="shared" si="98"/>
        <v>1768.73</v>
      </c>
      <c r="H234" s="78">
        <f t="shared" si="99"/>
        <v>1576.6700000000001</v>
      </c>
      <c r="I234" s="78">
        <v>1892</v>
      </c>
      <c r="J234" s="25">
        <f t="shared" si="100"/>
        <v>0.06969407427928509</v>
      </c>
      <c r="K234" s="79" t="s">
        <v>202</v>
      </c>
      <c r="L234" s="75" t="s">
        <v>164</v>
      </c>
      <c r="M234" s="161" t="s">
        <v>14</v>
      </c>
      <c r="N234" s="80">
        <v>1720</v>
      </c>
      <c r="O234" s="80">
        <f t="shared" si="101"/>
        <v>1720</v>
      </c>
      <c r="P234" s="81">
        <f t="shared" si="97"/>
        <v>-172</v>
      </c>
      <c r="Q234" s="82" t="s">
        <v>202</v>
      </c>
      <c r="R234" s="114" t="s">
        <v>164</v>
      </c>
      <c r="S234" s="114" t="s">
        <v>14</v>
      </c>
      <c r="T234" s="106">
        <v>1339.9400000000001</v>
      </c>
      <c r="U234" s="86" t="b">
        <f t="shared" si="102"/>
        <v>1</v>
      </c>
      <c r="V234" s="87">
        <f t="shared" si="103"/>
        <v>-134</v>
      </c>
      <c r="W234" s="108" t="s">
        <v>202</v>
      </c>
      <c r="X234" s="109" t="s">
        <v>164</v>
      </c>
      <c r="Y234" s="109" t="s">
        <v>14</v>
      </c>
      <c r="Z234" s="89">
        <v>1892</v>
      </c>
      <c r="AA234" s="90" t="b">
        <f t="shared" si="104"/>
        <v>1</v>
      </c>
      <c r="AB234" s="81">
        <f t="shared" si="105"/>
        <v>0</v>
      </c>
      <c r="AC234" s="91">
        <f t="shared" si="106"/>
        <v>-134</v>
      </c>
      <c r="AD234" s="2">
        <f t="shared" si="107"/>
        <v>-0.0019999999999527063</v>
      </c>
      <c r="AE234" s="2">
        <f>I234-Материалы!E224</f>
        <v>1892</v>
      </c>
      <c r="AF234" s="115" t="s">
        <v>202</v>
      </c>
      <c r="AG234" s="109" t="s">
        <v>164</v>
      </c>
      <c r="AH234" s="109" t="s">
        <v>14</v>
      </c>
      <c r="AI234" s="78">
        <v>2130</v>
      </c>
      <c r="AJ234" s="78">
        <f t="shared" si="108"/>
        <v>2556</v>
      </c>
      <c r="AK234" s="72" t="b">
        <f t="shared" si="109"/>
        <v>1</v>
      </c>
      <c r="AL234" s="93">
        <f t="shared" si="110"/>
        <v>787.26999999999998</v>
      </c>
      <c r="AM234" s="93">
        <f t="shared" si="111"/>
        <v>2278.3333333333335</v>
      </c>
      <c r="AN234" s="93">
        <f t="shared" si="112"/>
        <v>2734</v>
      </c>
      <c r="AO234" s="25">
        <f t="shared" si="113"/>
        <v>0.069640062597809083</v>
      </c>
      <c r="AQ234" s="2">
        <f t="shared" si="114"/>
        <v>842</v>
      </c>
      <c r="AR234" s="2">
        <f t="shared" si="115"/>
        <v>2130</v>
      </c>
      <c r="AS234" t="b">
        <f>AF234='[3]Материалы в ДС'!A220</f>
        <v>1</v>
      </c>
      <c r="AT234" s="95">
        <f>AI234-'[3]Материалы в ДС'!D220</f>
        <v>0</v>
      </c>
    </row>
    <row r="235" ht="15" customHeight="1" outlineLevel="1">
      <c r="A235" s="108" t="s">
        <v>203</v>
      </c>
      <c r="B235" s="108"/>
      <c r="C235" s="108"/>
      <c r="D235" s="109" t="s">
        <v>13</v>
      </c>
      <c r="E235" s="109" t="s">
        <v>194</v>
      </c>
      <c r="F235" s="77">
        <v>226.86000000000001</v>
      </c>
      <c r="G235" s="78">
        <f t="shared" si="98"/>
        <v>272.23000000000002</v>
      </c>
      <c r="H235" s="78">
        <f t="shared" si="99"/>
        <v>250.83000000000001</v>
      </c>
      <c r="I235" s="78">
        <v>301</v>
      </c>
      <c r="J235" s="25">
        <f t="shared" si="100"/>
        <v>0.10568269478014902</v>
      </c>
      <c r="K235" s="158" t="s">
        <v>203</v>
      </c>
      <c r="L235" s="159" t="s">
        <v>13</v>
      </c>
      <c r="M235" s="160" t="s">
        <v>194</v>
      </c>
      <c r="N235" s="80">
        <v>218</v>
      </c>
      <c r="O235" s="80">
        <f t="shared" si="101"/>
        <v>218</v>
      </c>
      <c r="P235" s="81">
        <f t="shared" si="97"/>
        <v>-83</v>
      </c>
      <c r="Q235" s="82" t="s">
        <v>203</v>
      </c>
      <c r="R235" s="114" t="s">
        <v>13</v>
      </c>
      <c r="S235" s="114" t="s">
        <v>194</v>
      </c>
      <c r="T235" s="85">
        <v>164.38999999999999</v>
      </c>
      <c r="U235" s="86" t="b">
        <f t="shared" si="102"/>
        <v>1</v>
      </c>
      <c r="V235" s="87">
        <f t="shared" si="103"/>
        <v>-62.470000000000027</v>
      </c>
      <c r="W235" s="108" t="s">
        <v>203</v>
      </c>
      <c r="X235" s="109" t="s">
        <v>13</v>
      </c>
      <c r="Y235" s="109" t="s">
        <v>184</v>
      </c>
      <c r="Z235" s="89">
        <v>301</v>
      </c>
      <c r="AA235" s="90" t="b">
        <f t="shared" si="104"/>
        <v>1</v>
      </c>
      <c r="AB235" s="81">
        <f t="shared" si="105"/>
        <v>0</v>
      </c>
      <c r="AC235" s="91">
        <f t="shared" si="106"/>
        <v>-62.470000000000027</v>
      </c>
      <c r="AD235" s="2">
        <f t="shared" si="107"/>
        <v>0.0020000000000095497</v>
      </c>
      <c r="AE235" s="2">
        <f>I235-Материалы!E225</f>
        <v>-169</v>
      </c>
      <c r="AF235" s="115" t="s">
        <v>203</v>
      </c>
      <c r="AG235" s="109" t="s">
        <v>13</v>
      </c>
      <c r="AH235" s="109" t="s">
        <v>194</v>
      </c>
      <c r="AI235" s="78">
        <v>211.66999999999999</v>
      </c>
      <c r="AJ235" s="78">
        <f t="shared" si="108"/>
        <v>254</v>
      </c>
      <c r="AK235" s="72" t="b">
        <f t="shared" si="109"/>
        <v>1</v>
      </c>
      <c r="AL235" s="93">
        <f t="shared" si="110"/>
        <v>-18.230000000000018</v>
      </c>
      <c r="AM235" s="93">
        <f t="shared" si="111"/>
        <v>234.16666666666669</v>
      </c>
      <c r="AN235" s="93">
        <f t="shared" si="112"/>
        <v>281</v>
      </c>
      <c r="AO235" s="25">
        <f t="shared" si="113"/>
        <v>0.1062992125984252</v>
      </c>
      <c r="AQ235" s="2">
        <f t="shared" si="114"/>
        <v>-20</v>
      </c>
      <c r="AR235" s="2">
        <f t="shared" si="115"/>
        <v>211.67000000000002</v>
      </c>
      <c r="AS235" t="b">
        <f>AF235='[3]Материалы в ДС'!A221</f>
        <v>1</v>
      </c>
      <c r="AT235" s="95">
        <f>AI235-'[3]Материалы в ДС'!D221</f>
        <v>0</v>
      </c>
    </row>
    <row r="236" ht="15" customHeight="1" outlineLevel="1">
      <c r="A236" s="108" t="s">
        <v>204</v>
      </c>
      <c r="B236" s="108"/>
      <c r="C236" s="108"/>
      <c r="D236" s="109" t="s">
        <v>13</v>
      </c>
      <c r="E236" s="109" t="s">
        <v>194</v>
      </c>
      <c r="F236" s="77">
        <v>376.31999999999999</v>
      </c>
      <c r="G236" s="78">
        <f t="shared" si="98"/>
        <v>451.57999999999998</v>
      </c>
      <c r="H236" s="78">
        <f t="shared" si="99"/>
        <v>414.17000000000002</v>
      </c>
      <c r="I236" s="78">
        <v>497</v>
      </c>
      <c r="J236" s="25">
        <f t="shared" si="100"/>
        <v>0.10058018512777367</v>
      </c>
      <c r="K236" s="158" t="s">
        <v>204</v>
      </c>
      <c r="L236" s="159" t="s">
        <v>13</v>
      </c>
      <c r="M236" s="160" t="s">
        <v>194</v>
      </c>
      <c r="N236" s="80">
        <v>360</v>
      </c>
      <c r="O236" s="80">
        <f t="shared" si="101"/>
        <v>360</v>
      </c>
      <c r="P236" s="81">
        <f t="shared" si="97"/>
        <v>-137</v>
      </c>
      <c r="Q236" s="82" t="s">
        <v>204</v>
      </c>
      <c r="R236" s="114" t="s">
        <v>13</v>
      </c>
      <c r="S236" s="114" t="s">
        <v>194</v>
      </c>
      <c r="T236" s="85">
        <v>272.69999999999999</v>
      </c>
      <c r="U236" s="86" t="b">
        <f t="shared" si="102"/>
        <v>1</v>
      </c>
      <c r="V236" s="87">
        <f t="shared" si="103"/>
        <v>-103.62</v>
      </c>
      <c r="W236" s="108" t="s">
        <v>204</v>
      </c>
      <c r="X236" s="109" t="s">
        <v>13</v>
      </c>
      <c r="Y236" s="109" t="s">
        <v>184</v>
      </c>
      <c r="Z236" s="89">
        <v>497</v>
      </c>
      <c r="AA236" s="90" t="b">
        <f t="shared" si="104"/>
        <v>1</v>
      </c>
      <c r="AB236" s="81">
        <f t="shared" si="105"/>
        <v>0</v>
      </c>
      <c r="AC236" s="91">
        <f t="shared" si="106"/>
        <v>-103.62</v>
      </c>
      <c r="AD236" s="2">
        <f t="shared" si="107"/>
        <v>0.0040000000000190994</v>
      </c>
      <c r="AE236" s="2">
        <f>I236-Материалы!E226</f>
        <v>337</v>
      </c>
      <c r="AF236" s="115" t="s">
        <v>204</v>
      </c>
      <c r="AG236" s="109" t="s">
        <v>13</v>
      </c>
      <c r="AH236" s="109" t="s">
        <v>194</v>
      </c>
      <c r="AI236" s="78">
        <v>350.82999999999998</v>
      </c>
      <c r="AJ236" s="78">
        <f t="shared" si="108"/>
        <v>421</v>
      </c>
      <c r="AK236" s="72" t="b">
        <f t="shared" si="109"/>
        <v>1</v>
      </c>
      <c r="AL236" s="93">
        <f t="shared" si="110"/>
        <v>-30.579999999999984</v>
      </c>
      <c r="AM236" s="93">
        <f t="shared" si="111"/>
        <v>385.83333333333337</v>
      </c>
      <c r="AN236" s="93">
        <f t="shared" si="112"/>
        <v>463</v>
      </c>
      <c r="AO236" s="25">
        <f t="shared" si="113"/>
        <v>0.099762470308788598</v>
      </c>
      <c r="AQ236" s="2">
        <f t="shared" si="114"/>
        <v>-34</v>
      </c>
      <c r="AR236" s="2">
        <f t="shared" si="115"/>
        <v>350.82999999999998</v>
      </c>
      <c r="AS236" t="b">
        <f>AF236='[3]Материалы в ДС'!A222</f>
        <v>1</v>
      </c>
      <c r="AT236" s="95">
        <f>AI236-'[3]Материалы в ДС'!D222</f>
        <v>0</v>
      </c>
    </row>
    <row r="237" ht="15" customHeight="1" outlineLevel="1">
      <c r="A237" s="108" t="s">
        <v>205</v>
      </c>
      <c r="B237" s="108"/>
      <c r="C237" s="108"/>
      <c r="D237" s="109" t="s">
        <v>13</v>
      </c>
      <c r="E237" s="109" t="s">
        <v>184</v>
      </c>
      <c r="F237" s="77">
        <v>525.63999999999999</v>
      </c>
      <c r="G237" s="78">
        <f t="shared" si="98"/>
        <v>630.76999999999998</v>
      </c>
      <c r="H237" s="78">
        <f t="shared" si="99"/>
        <v>578.33000000000004</v>
      </c>
      <c r="I237" s="78">
        <v>694</v>
      </c>
      <c r="J237" s="25">
        <f t="shared" si="100"/>
        <v>0.10024256067980408</v>
      </c>
      <c r="K237" s="158" t="s">
        <v>205</v>
      </c>
      <c r="L237" s="159" t="s">
        <v>13</v>
      </c>
      <c r="M237" s="160" t="s">
        <v>184</v>
      </c>
      <c r="N237" s="162">
        <v>1342</v>
      </c>
      <c r="O237" s="162">
        <v>503</v>
      </c>
      <c r="P237" s="81">
        <f t="shared" si="97"/>
        <v>-191</v>
      </c>
      <c r="Q237" s="82" t="s">
        <v>205</v>
      </c>
      <c r="R237" s="114" t="s">
        <v>13</v>
      </c>
      <c r="S237" s="114" t="s">
        <v>184</v>
      </c>
      <c r="T237" s="85">
        <v>380.89999999999998</v>
      </c>
      <c r="U237" s="86" t="b">
        <f t="shared" si="102"/>
        <v>1</v>
      </c>
      <c r="V237" s="87">
        <f t="shared" si="103"/>
        <v>-144.74000000000001</v>
      </c>
      <c r="W237" s="108" t="s">
        <v>205</v>
      </c>
      <c r="X237" s="109" t="s">
        <v>13</v>
      </c>
      <c r="Y237" s="109" t="s">
        <v>184</v>
      </c>
      <c r="Z237" s="89">
        <v>694</v>
      </c>
      <c r="AA237" s="90" t="b">
        <f t="shared" si="104"/>
        <v>1</v>
      </c>
      <c r="AB237" s="81">
        <f t="shared" si="105"/>
        <v>0</v>
      </c>
      <c r="AC237" s="91">
        <f t="shared" si="106"/>
        <v>-144.74000000000001</v>
      </c>
      <c r="AD237" s="2">
        <f t="shared" si="107"/>
        <v>-0.0020000000000663931</v>
      </c>
      <c r="AE237" s="2">
        <f>I237-Материалы!E227</f>
        <v>94</v>
      </c>
      <c r="AF237" s="115" t="s">
        <v>205</v>
      </c>
      <c r="AG237" s="109" t="s">
        <v>13</v>
      </c>
      <c r="AH237" s="109" t="s">
        <v>184</v>
      </c>
      <c r="AI237" s="78">
        <v>270</v>
      </c>
      <c r="AJ237" s="78">
        <f t="shared" si="108"/>
        <v>324</v>
      </c>
      <c r="AK237" s="72" t="b">
        <f t="shared" si="109"/>
        <v>1</v>
      </c>
      <c r="AL237" s="93">
        <f t="shared" si="110"/>
        <v>-306.76999999999998</v>
      </c>
      <c r="AM237" s="93">
        <f t="shared" si="111"/>
        <v>296.66666666666669</v>
      </c>
      <c r="AN237" s="93">
        <f t="shared" si="112"/>
        <v>356</v>
      </c>
      <c r="AO237" s="25">
        <f t="shared" si="113"/>
        <v>0.098765432098765427</v>
      </c>
      <c r="AQ237" s="2">
        <f t="shared" si="114"/>
        <v>-338</v>
      </c>
      <c r="AR237" s="2">
        <f t="shared" si="115"/>
        <v>270</v>
      </c>
      <c r="AS237" t="b">
        <f>AF237='[3]Материалы в ДС'!A223</f>
        <v>1</v>
      </c>
      <c r="AT237" s="95">
        <f>AI237-'[3]Материалы в ДС'!D223</f>
        <v>0</v>
      </c>
    </row>
    <row r="238" ht="15" customHeight="1" outlineLevel="1">
      <c r="A238" s="108" t="s">
        <v>206</v>
      </c>
      <c r="B238" s="108"/>
      <c r="C238" s="108"/>
      <c r="D238" s="109" t="s">
        <v>13</v>
      </c>
      <c r="E238" s="109" t="s">
        <v>14</v>
      </c>
      <c r="F238" s="77">
        <v>2.98</v>
      </c>
      <c r="G238" s="78">
        <f t="shared" si="98"/>
        <v>3.5800000000000001</v>
      </c>
      <c r="H238" s="78">
        <f t="shared" si="99"/>
        <v>5</v>
      </c>
      <c r="I238" s="78">
        <v>6</v>
      </c>
      <c r="J238" s="25">
        <f t="shared" si="100"/>
        <v>0.67597765363128492</v>
      </c>
      <c r="K238" s="154" t="s">
        <v>206</v>
      </c>
      <c r="L238" s="155" t="s">
        <v>13</v>
      </c>
      <c r="M238" s="156" t="s">
        <v>14</v>
      </c>
      <c r="N238" s="157">
        <v>5</v>
      </c>
      <c r="O238" s="80">
        <f t="shared" si="101"/>
        <v>5</v>
      </c>
      <c r="P238" s="81">
        <f t="shared" si="97"/>
        <v>-1</v>
      </c>
      <c r="Q238" s="82" t="s">
        <v>206</v>
      </c>
      <c r="R238" s="114" t="s">
        <v>13</v>
      </c>
      <c r="S238" s="114" t="s">
        <v>14</v>
      </c>
      <c r="T238" s="85">
        <v>2.5899999999999999</v>
      </c>
      <c r="U238" s="86" t="b">
        <f t="shared" si="102"/>
        <v>1</v>
      </c>
      <c r="V238" s="87">
        <f t="shared" si="103"/>
        <v>-0.39000000000000012</v>
      </c>
      <c r="W238" s="108" t="s">
        <v>206</v>
      </c>
      <c r="X238" s="109" t="s">
        <v>13</v>
      </c>
      <c r="Y238" s="109" t="s">
        <v>14</v>
      </c>
      <c r="Z238" s="89">
        <v>6</v>
      </c>
      <c r="AA238" s="90" t="b">
        <f t="shared" si="104"/>
        <v>1</v>
      </c>
      <c r="AB238" s="81">
        <f t="shared" si="105"/>
        <v>0</v>
      </c>
      <c r="AC238" s="91">
        <f t="shared" si="106"/>
        <v>-0.39000000000000012</v>
      </c>
      <c r="AD238" s="2">
        <f t="shared" si="107"/>
        <v>-0.0040000000000000036</v>
      </c>
      <c r="AE238" s="2">
        <f>I238-Материалы!E228</f>
        <v>-1044</v>
      </c>
      <c r="AF238" s="115" t="s">
        <v>206</v>
      </c>
      <c r="AG238" s="109" t="s">
        <v>13</v>
      </c>
      <c r="AH238" s="109" t="s">
        <v>14</v>
      </c>
      <c r="AI238" s="78">
        <v>3.75</v>
      </c>
      <c r="AJ238" s="78">
        <f t="shared" si="108"/>
        <v>4.5</v>
      </c>
      <c r="AK238" s="72" t="b">
        <f t="shared" si="109"/>
        <v>1</v>
      </c>
      <c r="AL238" s="93">
        <f t="shared" si="110"/>
        <v>0.91999999999999993</v>
      </c>
      <c r="AM238" s="93">
        <f t="shared" si="111"/>
        <v>6.666666666666667</v>
      </c>
      <c r="AN238" s="93">
        <f t="shared" si="112"/>
        <v>8</v>
      </c>
      <c r="AO238" s="25">
        <f t="shared" si="113"/>
        <v>0.77777777777777779</v>
      </c>
      <c r="AQ238" s="2">
        <f t="shared" si="114"/>
        <v>2</v>
      </c>
      <c r="AR238" s="2">
        <f t="shared" si="115"/>
        <v>3.75</v>
      </c>
      <c r="AS238" t="b">
        <f>AF238='[3]Материалы в ДС'!A224</f>
        <v>1</v>
      </c>
      <c r="AT238" s="95">
        <f>AI238-'[3]Материалы в ДС'!D224</f>
        <v>0</v>
      </c>
    </row>
    <row r="239" ht="15" customHeight="1" outlineLevel="1">
      <c r="A239" s="108" t="s">
        <v>207</v>
      </c>
      <c r="B239" s="108"/>
      <c r="C239" s="108"/>
      <c r="D239" s="109" t="s">
        <v>164</v>
      </c>
      <c r="E239" s="109" t="s">
        <v>14</v>
      </c>
      <c r="F239" s="77">
        <v>3</v>
      </c>
      <c r="G239" s="78">
        <f t="shared" si="98"/>
        <v>3.6000000000000001</v>
      </c>
      <c r="H239" s="78">
        <f t="shared" si="99"/>
        <v>4.1699999999999999</v>
      </c>
      <c r="I239" s="78">
        <v>5</v>
      </c>
      <c r="J239" s="25">
        <f t="shared" si="100"/>
        <v>0.38888888888888884</v>
      </c>
      <c r="K239" s="154" t="s">
        <v>207</v>
      </c>
      <c r="L239" s="155" t="s">
        <v>164</v>
      </c>
      <c r="M239" s="156" t="s">
        <v>14</v>
      </c>
      <c r="N239" s="157">
        <v>5</v>
      </c>
      <c r="O239" s="80">
        <f t="shared" si="101"/>
        <v>5</v>
      </c>
      <c r="P239" s="81">
        <f t="shared" si="97"/>
        <v>0</v>
      </c>
      <c r="Q239" s="82" t="s">
        <v>207</v>
      </c>
      <c r="R239" s="114" t="s">
        <v>164</v>
      </c>
      <c r="S239" s="114" t="s">
        <v>14</v>
      </c>
      <c r="T239" s="85">
        <v>2.75</v>
      </c>
      <c r="U239" s="86" t="b">
        <f t="shared" si="102"/>
        <v>1</v>
      </c>
      <c r="V239" s="87">
        <f t="shared" si="103"/>
        <v>-0.25</v>
      </c>
      <c r="W239" s="108" t="s">
        <v>207</v>
      </c>
      <c r="X239" s="109" t="s">
        <v>164</v>
      </c>
      <c r="Y239" s="109" t="s">
        <v>14</v>
      </c>
      <c r="Z239" s="89">
        <v>5</v>
      </c>
      <c r="AA239" s="90" t="b">
        <f t="shared" si="104"/>
        <v>1</v>
      </c>
      <c r="AB239" s="81">
        <f t="shared" si="105"/>
        <v>0</v>
      </c>
      <c r="AC239" s="91">
        <f t="shared" si="106"/>
        <v>-0.25</v>
      </c>
      <c r="AD239" s="2">
        <f t="shared" si="107"/>
        <v>-4.4408920985006262e-16</v>
      </c>
      <c r="AE239" s="2">
        <f>I239-Материалы!E229</f>
        <v>-1715</v>
      </c>
      <c r="AF239" s="115" t="s">
        <v>207</v>
      </c>
      <c r="AG239" s="109" t="s">
        <v>164</v>
      </c>
      <c r="AH239" s="109" t="s">
        <v>14</v>
      </c>
      <c r="AI239" s="78">
        <v>3.6699999999999999</v>
      </c>
      <c r="AJ239" s="78">
        <f t="shared" si="108"/>
        <v>4.4000000000000004</v>
      </c>
      <c r="AK239" s="72" t="b">
        <f t="shared" si="109"/>
        <v>1</v>
      </c>
      <c r="AL239" s="93">
        <f t="shared" si="110"/>
        <v>0.80000000000000027</v>
      </c>
      <c r="AM239" s="93">
        <f t="shared" si="111"/>
        <v>5</v>
      </c>
      <c r="AN239" s="93">
        <f t="shared" si="112"/>
        <v>6</v>
      </c>
      <c r="AO239" s="25">
        <f t="shared" si="113"/>
        <v>0.36363636363636354</v>
      </c>
      <c r="AQ239" s="2">
        <f t="shared" si="114"/>
        <v>1</v>
      </c>
      <c r="AR239" s="2">
        <f t="shared" si="115"/>
        <v>3.6699999999999999</v>
      </c>
      <c r="AS239" t="b">
        <f>AF239='[3]Материалы в ДС'!A225</f>
        <v>1</v>
      </c>
      <c r="AT239" s="95">
        <f>AI239-'[3]Материалы в ДС'!D225</f>
        <v>0</v>
      </c>
    </row>
    <row r="240" ht="15" customHeight="1" outlineLevel="1">
      <c r="A240" s="108" t="s">
        <v>208</v>
      </c>
      <c r="B240" s="108"/>
      <c r="C240" s="108"/>
      <c r="D240" s="109" t="s">
        <v>164</v>
      </c>
      <c r="E240" s="109" t="s">
        <v>14</v>
      </c>
      <c r="F240" s="77">
        <v>6.2999999999999998</v>
      </c>
      <c r="G240" s="78">
        <f t="shared" si="98"/>
        <v>7.5600000000000005</v>
      </c>
      <c r="H240" s="78">
        <f t="shared" si="99"/>
        <v>7.5</v>
      </c>
      <c r="I240" s="78">
        <v>9</v>
      </c>
      <c r="J240" s="25">
        <f t="shared" si="100"/>
        <v>0.19047619047619047</v>
      </c>
      <c r="K240" s="154" t="s">
        <v>208</v>
      </c>
      <c r="L240" s="155" t="s">
        <v>164</v>
      </c>
      <c r="M240" s="156" t="s">
        <v>14</v>
      </c>
      <c r="N240" s="157">
        <v>8</v>
      </c>
      <c r="O240" s="80">
        <f t="shared" si="101"/>
        <v>8</v>
      </c>
      <c r="P240" s="81">
        <f t="shared" si="97"/>
        <v>-1</v>
      </c>
      <c r="Q240" s="82" t="s">
        <v>208</v>
      </c>
      <c r="R240" s="114" t="s">
        <v>164</v>
      </c>
      <c r="S240" s="114" t="s">
        <v>14</v>
      </c>
      <c r="T240" s="85">
        <v>5.7699999999999996</v>
      </c>
      <c r="U240" s="86" t="b">
        <f t="shared" si="102"/>
        <v>1</v>
      </c>
      <c r="V240" s="87">
        <f t="shared" si="103"/>
        <v>-0.53000000000000025</v>
      </c>
      <c r="W240" s="108" t="s">
        <v>208</v>
      </c>
      <c r="X240" s="109" t="s">
        <v>164</v>
      </c>
      <c r="Y240" s="109" t="s">
        <v>14</v>
      </c>
      <c r="Z240" s="89">
        <v>9</v>
      </c>
      <c r="AA240" s="90" t="b">
        <f t="shared" si="104"/>
        <v>1</v>
      </c>
      <c r="AB240" s="81">
        <f t="shared" si="105"/>
        <v>0</v>
      </c>
      <c r="AC240" s="91">
        <f t="shared" si="106"/>
        <v>-0.53000000000000025</v>
      </c>
      <c r="AD240" s="2">
        <f t="shared" si="107"/>
        <v>-8.8817841970012523e-16</v>
      </c>
      <c r="AE240" s="2">
        <f>I240-Материалы!E230</f>
        <v>-671</v>
      </c>
      <c r="AF240" s="115" t="s">
        <v>208</v>
      </c>
      <c r="AG240" s="109" t="s">
        <v>164</v>
      </c>
      <c r="AH240" s="109" t="s">
        <v>14</v>
      </c>
      <c r="AI240" s="78">
        <v>7.6699999999999999</v>
      </c>
      <c r="AJ240" s="78">
        <f t="shared" si="108"/>
        <v>9.1999999999999993</v>
      </c>
      <c r="AK240" s="72" t="b">
        <f t="shared" si="109"/>
        <v>1</v>
      </c>
      <c r="AL240" s="93">
        <f t="shared" si="110"/>
        <v>1.6399999999999988</v>
      </c>
      <c r="AM240" s="93">
        <f t="shared" si="111"/>
        <v>9.1666666666666679</v>
      </c>
      <c r="AN240" s="93">
        <f t="shared" si="112"/>
        <v>11</v>
      </c>
      <c r="AO240" s="25">
        <f t="shared" si="113"/>
        <v>0.19565217391304357</v>
      </c>
      <c r="AQ240" s="2">
        <f t="shared" si="114"/>
        <v>2</v>
      </c>
      <c r="AR240" s="2">
        <f t="shared" si="115"/>
        <v>7.6699999999999999</v>
      </c>
      <c r="AS240" t="b">
        <f>AF240='[3]Материалы в ДС'!A226</f>
        <v>1</v>
      </c>
      <c r="AT240" s="95">
        <f>AI240-'[3]Материалы в ДС'!D226</f>
        <v>0</v>
      </c>
    </row>
    <row r="241" ht="30" customHeight="1" outlineLevel="1">
      <c r="A241" s="108" t="s">
        <v>209</v>
      </c>
      <c r="B241" s="108"/>
      <c r="C241" s="108"/>
      <c r="D241" s="109" t="s">
        <v>164</v>
      </c>
      <c r="E241" s="109" t="s">
        <v>14</v>
      </c>
      <c r="F241" s="77">
        <v>13.76</v>
      </c>
      <c r="G241" s="78">
        <f t="shared" si="98"/>
        <v>16.510000000000002</v>
      </c>
      <c r="H241" s="78">
        <f t="shared" si="99"/>
        <v>15.83</v>
      </c>
      <c r="I241" s="78">
        <v>19</v>
      </c>
      <c r="J241" s="25">
        <f t="shared" si="100"/>
        <v>0.15081768625075709</v>
      </c>
      <c r="K241" s="79" t="s">
        <v>209</v>
      </c>
      <c r="L241" s="75" t="s">
        <v>164</v>
      </c>
      <c r="M241" s="140" t="s">
        <v>14</v>
      </c>
      <c r="N241" s="80">
        <v>19</v>
      </c>
      <c r="O241" s="80">
        <f t="shared" si="101"/>
        <v>19</v>
      </c>
      <c r="P241" s="81">
        <f t="shared" si="97"/>
        <v>0</v>
      </c>
      <c r="Q241" s="82" t="s">
        <v>209</v>
      </c>
      <c r="R241" s="114" t="s">
        <v>164</v>
      </c>
      <c r="S241" s="114" t="s">
        <v>14</v>
      </c>
      <c r="T241" s="85">
        <v>13.76</v>
      </c>
      <c r="U241" s="86" t="b">
        <f t="shared" si="102"/>
        <v>1</v>
      </c>
      <c r="V241" s="87">
        <f t="shared" si="103"/>
        <v>0</v>
      </c>
      <c r="W241" s="108" t="s">
        <v>209</v>
      </c>
      <c r="X241" s="109" t="s">
        <v>164</v>
      </c>
      <c r="Y241" s="109" t="s">
        <v>14</v>
      </c>
      <c r="Z241" s="89">
        <v>19</v>
      </c>
      <c r="AA241" s="90" t="b">
        <f t="shared" si="104"/>
        <v>1</v>
      </c>
      <c r="AB241" s="81">
        <f t="shared" si="105"/>
        <v>0</v>
      </c>
      <c r="AC241" s="91">
        <f t="shared" si="106"/>
        <v>0</v>
      </c>
      <c r="AD241" s="2">
        <f t="shared" si="107"/>
        <v>0.0019999999999988916</v>
      </c>
      <c r="AE241" s="2">
        <f>I241-Материалы!E231</f>
        <v>-2051</v>
      </c>
      <c r="AF241" s="115" t="s">
        <v>209</v>
      </c>
      <c r="AG241" s="109" t="s">
        <v>164</v>
      </c>
      <c r="AH241" s="109" t="s">
        <v>14</v>
      </c>
      <c r="AI241" s="78">
        <v>17.75</v>
      </c>
      <c r="AJ241" s="78">
        <f t="shared" si="108"/>
        <v>21.300000000000001</v>
      </c>
      <c r="AK241" s="72" t="b">
        <f t="shared" si="109"/>
        <v>1</v>
      </c>
      <c r="AL241" s="93">
        <f t="shared" si="110"/>
        <v>4.7899999999999991</v>
      </c>
      <c r="AM241" s="93">
        <f t="shared" si="111"/>
        <v>20.833333333333336</v>
      </c>
      <c r="AN241" s="93">
        <f t="shared" si="112"/>
        <v>25</v>
      </c>
      <c r="AO241" s="25">
        <f t="shared" si="113"/>
        <v>0.17370892018779338</v>
      </c>
      <c r="AQ241" s="2">
        <f t="shared" si="114"/>
        <v>6</v>
      </c>
      <c r="AR241" s="2">
        <f t="shared" si="115"/>
        <v>17.75</v>
      </c>
      <c r="AS241" t="b">
        <f>AF241='[3]Материалы в ДС'!A227</f>
        <v>1</v>
      </c>
      <c r="AT241" s="95">
        <f>AI241-'[3]Материалы в ДС'!D227</f>
        <v>0</v>
      </c>
    </row>
    <row r="242" ht="30" customHeight="1" outlineLevel="1">
      <c r="A242" s="108" t="s">
        <v>210</v>
      </c>
      <c r="B242" s="108"/>
      <c r="C242" s="108"/>
      <c r="D242" s="109" t="s">
        <v>164</v>
      </c>
      <c r="E242" s="109" t="s">
        <v>14</v>
      </c>
      <c r="F242" s="77">
        <v>26.84</v>
      </c>
      <c r="G242" s="78">
        <f t="shared" si="98"/>
        <v>32.210000000000001</v>
      </c>
      <c r="H242" s="78">
        <f t="shared" si="99"/>
        <v>30</v>
      </c>
      <c r="I242" s="78">
        <v>36</v>
      </c>
      <c r="J242" s="25">
        <f t="shared" si="100"/>
        <v>0.11766532132877994</v>
      </c>
      <c r="K242" s="79" t="s">
        <v>210</v>
      </c>
      <c r="L242" s="75" t="s">
        <v>164</v>
      </c>
      <c r="M242" s="140" t="s">
        <v>14</v>
      </c>
      <c r="N242" s="80">
        <v>33</v>
      </c>
      <c r="O242" s="80">
        <f t="shared" si="101"/>
        <v>33</v>
      </c>
      <c r="P242" s="81">
        <f t="shared" si="97"/>
        <v>-3</v>
      </c>
      <c r="Q242" s="82" t="s">
        <v>210</v>
      </c>
      <c r="R242" s="114" t="s">
        <v>164</v>
      </c>
      <c r="S242" s="114" t="s">
        <v>14</v>
      </c>
      <c r="T242" s="85">
        <v>24.620000000000001</v>
      </c>
      <c r="U242" s="86" t="b">
        <f t="shared" si="102"/>
        <v>1</v>
      </c>
      <c r="V242" s="87">
        <f t="shared" si="103"/>
        <v>-2.2199999999999989</v>
      </c>
      <c r="W242" s="108" t="s">
        <v>210</v>
      </c>
      <c r="X242" s="109" t="s">
        <v>164</v>
      </c>
      <c r="Y242" s="109" t="s">
        <v>14</v>
      </c>
      <c r="Z242" s="89">
        <v>36</v>
      </c>
      <c r="AA242" s="90" t="b">
        <f t="shared" si="104"/>
        <v>1</v>
      </c>
      <c r="AB242" s="81">
        <f t="shared" si="105"/>
        <v>0</v>
      </c>
      <c r="AC242" s="91">
        <f t="shared" si="106"/>
        <v>-2.2199999999999989</v>
      </c>
      <c r="AD242" s="2">
        <f t="shared" si="107"/>
        <v>-0.0020000000000024443</v>
      </c>
      <c r="AE242" s="2">
        <f>I242-Материалы!E232</f>
        <v>-4944</v>
      </c>
      <c r="AF242" s="115" t="s">
        <v>210</v>
      </c>
      <c r="AG242" s="109" t="s">
        <v>164</v>
      </c>
      <c r="AH242" s="109" t="s">
        <v>14</v>
      </c>
      <c r="AI242" s="78">
        <v>32.75</v>
      </c>
      <c r="AJ242" s="78">
        <f t="shared" si="108"/>
        <v>39.299999999999997</v>
      </c>
      <c r="AK242" s="72" t="b">
        <f t="shared" si="109"/>
        <v>1</v>
      </c>
      <c r="AL242" s="93">
        <f t="shared" si="110"/>
        <v>7.0899999999999963</v>
      </c>
      <c r="AM242" s="93">
        <f t="shared" si="111"/>
        <v>36.666666666666671</v>
      </c>
      <c r="AN242" s="93">
        <f t="shared" si="112"/>
        <v>44</v>
      </c>
      <c r="AO242" s="25">
        <f t="shared" si="113"/>
        <v>0.11959287531806624</v>
      </c>
      <c r="AQ242" s="2">
        <f t="shared" si="114"/>
        <v>8</v>
      </c>
      <c r="AR242" s="2">
        <f t="shared" si="115"/>
        <v>32.75</v>
      </c>
      <c r="AS242" t="b">
        <f>AF242='[3]Материалы в ДС'!A228</f>
        <v>1</v>
      </c>
      <c r="AT242" s="95">
        <f>AI242-'[3]Материалы в ДС'!D228</f>
        <v>0</v>
      </c>
    </row>
    <row r="243" ht="30" customHeight="1" outlineLevel="1">
      <c r="A243" s="108" t="s">
        <v>211</v>
      </c>
      <c r="B243" s="108"/>
      <c r="C243" s="108"/>
      <c r="D243" s="109" t="s">
        <v>164</v>
      </c>
      <c r="E243" s="109" t="s">
        <v>14</v>
      </c>
      <c r="F243" s="77">
        <v>8.9299999999999997</v>
      </c>
      <c r="G243" s="78">
        <f t="shared" si="98"/>
        <v>10.720000000000001</v>
      </c>
      <c r="H243" s="78">
        <f t="shared" si="99"/>
        <v>10</v>
      </c>
      <c r="I243" s="78">
        <v>12</v>
      </c>
      <c r="J243" s="25">
        <f t="shared" si="100"/>
        <v>0.11940298507462677</v>
      </c>
      <c r="K243" s="79" t="s">
        <v>211</v>
      </c>
      <c r="L243" s="75" t="s">
        <v>164</v>
      </c>
      <c r="M243" s="140" t="s">
        <v>14</v>
      </c>
      <c r="N243" s="80">
        <v>11</v>
      </c>
      <c r="O243" s="80">
        <f t="shared" si="101"/>
        <v>11</v>
      </c>
      <c r="P243" s="81">
        <f t="shared" si="97"/>
        <v>-1</v>
      </c>
      <c r="Q243" s="82" t="s">
        <v>211</v>
      </c>
      <c r="R243" s="114" t="s">
        <v>164</v>
      </c>
      <c r="S243" s="114" t="s">
        <v>14</v>
      </c>
      <c r="T243" s="85">
        <v>8.1899999999999995</v>
      </c>
      <c r="U243" s="86" t="b">
        <f t="shared" si="102"/>
        <v>1</v>
      </c>
      <c r="V243" s="87">
        <f t="shared" si="103"/>
        <v>-0.74000000000000021</v>
      </c>
      <c r="W243" s="108" t="s">
        <v>211</v>
      </c>
      <c r="X243" s="109" t="s">
        <v>164</v>
      </c>
      <c r="Y243" s="109" t="s">
        <v>14</v>
      </c>
      <c r="Z243" s="89">
        <v>12</v>
      </c>
      <c r="AA243" s="90" t="b">
        <f t="shared" si="104"/>
        <v>1</v>
      </c>
      <c r="AB243" s="81">
        <f t="shared" si="105"/>
        <v>0</v>
      </c>
      <c r="AC243" s="91">
        <f t="shared" si="106"/>
        <v>-0.74000000000000021</v>
      </c>
      <c r="AD243" s="2">
        <f t="shared" si="107"/>
        <v>-0.0040000000000013358</v>
      </c>
      <c r="AE243" s="2">
        <f>I243-Материалы!E233</f>
        <v>-398</v>
      </c>
      <c r="AF243" s="115" t="s">
        <v>211</v>
      </c>
      <c r="AG243" s="109" t="s">
        <v>164</v>
      </c>
      <c r="AH243" s="109" t="s">
        <v>14</v>
      </c>
      <c r="AI243" s="78">
        <v>11.92</v>
      </c>
      <c r="AJ243" s="78">
        <f t="shared" si="108"/>
        <v>14.300000000000001</v>
      </c>
      <c r="AK243" s="72" t="b">
        <f t="shared" si="109"/>
        <v>1</v>
      </c>
      <c r="AL243" s="93">
        <f t="shared" si="110"/>
        <v>3.5800000000000001</v>
      </c>
      <c r="AM243" s="93">
        <f t="shared" si="111"/>
        <v>13.333333333333334</v>
      </c>
      <c r="AN243" s="93">
        <f t="shared" si="112"/>
        <v>16</v>
      </c>
      <c r="AO243" s="25">
        <f t="shared" si="113"/>
        <v>0.11888111888111882</v>
      </c>
      <c r="AQ243" s="2">
        <f t="shared" si="114"/>
        <v>4</v>
      </c>
      <c r="AR243" s="2">
        <f t="shared" si="115"/>
        <v>11.92</v>
      </c>
      <c r="AS243" t="b">
        <f>AF243='[3]Материалы в ДС'!A229</f>
        <v>1</v>
      </c>
      <c r="AT243" s="95">
        <f>AI243-'[3]Материалы в ДС'!D229</f>
        <v>0</v>
      </c>
    </row>
    <row r="244" ht="30" customHeight="1" outlineLevel="1">
      <c r="A244" s="108" t="s">
        <v>212</v>
      </c>
      <c r="B244" s="108"/>
      <c r="C244" s="108"/>
      <c r="D244" s="109" t="s">
        <v>164</v>
      </c>
      <c r="E244" s="109" t="s">
        <v>14</v>
      </c>
      <c r="F244" s="77">
        <v>11.31</v>
      </c>
      <c r="G244" s="78">
        <f t="shared" si="98"/>
        <v>13.57</v>
      </c>
      <c r="H244" s="78">
        <f t="shared" si="99"/>
        <v>11.67</v>
      </c>
      <c r="I244" s="78">
        <v>14</v>
      </c>
      <c r="J244" s="25">
        <f t="shared" si="100"/>
        <v>0.031687546057479699</v>
      </c>
      <c r="K244" s="79" t="s">
        <v>212</v>
      </c>
      <c r="L244" s="75" t="s">
        <v>164</v>
      </c>
      <c r="M244" s="140" t="s">
        <v>14</v>
      </c>
      <c r="N244" s="80">
        <v>13</v>
      </c>
      <c r="O244" s="80">
        <f t="shared" si="101"/>
        <v>13</v>
      </c>
      <c r="P244" s="81">
        <f t="shared" si="97"/>
        <v>-1</v>
      </c>
      <c r="Q244" s="82" t="s">
        <v>212</v>
      </c>
      <c r="R244" s="114" t="s">
        <v>164</v>
      </c>
      <c r="S244" s="114" t="s">
        <v>14</v>
      </c>
      <c r="T244" s="85">
        <v>10.369999999999999</v>
      </c>
      <c r="U244" s="86" t="b">
        <f t="shared" si="102"/>
        <v>1</v>
      </c>
      <c r="V244" s="87">
        <f t="shared" si="103"/>
        <v>-0.94000000000000128</v>
      </c>
      <c r="W244" s="108" t="s">
        <v>212</v>
      </c>
      <c r="X244" s="109" t="s">
        <v>164</v>
      </c>
      <c r="Y244" s="109" t="s">
        <v>14</v>
      </c>
      <c r="Z244" s="89">
        <v>14</v>
      </c>
      <c r="AA244" s="90" t="b">
        <f t="shared" si="104"/>
        <v>1</v>
      </c>
      <c r="AB244" s="81">
        <f t="shared" si="105"/>
        <v>0</v>
      </c>
      <c r="AC244" s="91">
        <f t="shared" si="106"/>
        <v>-0.94000000000000128</v>
      </c>
      <c r="AD244" s="2">
        <f t="shared" si="107"/>
        <v>0.0020000000000006679</v>
      </c>
      <c r="AE244" s="2">
        <f>I244-Материалы!E234</f>
        <v>-756</v>
      </c>
      <c r="AF244" s="115" t="s">
        <v>212</v>
      </c>
      <c r="AG244" s="109" t="s">
        <v>164</v>
      </c>
      <c r="AH244" s="109" t="s">
        <v>14</v>
      </c>
      <c r="AI244" s="78">
        <v>15</v>
      </c>
      <c r="AJ244" s="78">
        <f t="shared" si="108"/>
        <v>18</v>
      </c>
      <c r="AK244" s="72" t="b">
        <f t="shared" si="109"/>
        <v>1</v>
      </c>
      <c r="AL244" s="93">
        <f t="shared" si="110"/>
        <v>4.4299999999999997</v>
      </c>
      <c r="AM244" s="93">
        <f t="shared" si="111"/>
        <v>15.833333333333334</v>
      </c>
      <c r="AN244" s="93">
        <f t="shared" si="112"/>
        <v>19</v>
      </c>
      <c r="AO244" s="25">
        <f t="shared" si="113"/>
        <v>0.055555555555555552</v>
      </c>
      <c r="AQ244" s="2">
        <f t="shared" si="114"/>
        <v>5</v>
      </c>
      <c r="AR244" s="2">
        <f t="shared" si="115"/>
        <v>15</v>
      </c>
      <c r="AS244" t="b">
        <f>AF244='[3]Материалы в ДС'!A230</f>
        <v>1</v>
      </c>
      <c r="AT244" s="95">
        <f>AI244-'[3]Материалы в ДС'!D230</f>
        <v>0</v>
      </c>
    </row>
    <row r="245" ht="30" customHeight="1" outlineLevel="1">
      <c r="A245" s="108" t="s">
        <v>213</v>
      </c>
      <c r="B245" s="108"/>
      <c r="C245" s="108"/>
      <c r="D245" s="109" t="s">
        <v>164</v>
      </c>
      <c r="E245" s="109" t="s">
        <v>14</v>
      </c>
      <c r="F245" s="77">
        <v>12.859999999999999</v>
      </c>
      <c r="G245" s="78">
        <f t="shared" si="98"/>
        <v>15.43</v>
      </c>
      <c r="H245" s="78">
        <f t="shared" si="99"/>
        <v>14.17</v>
      </c>
      <c r="I245" s="78">
        <v>17</v>
      </c>
      <c r="J245" s="25">
        <f t="shared" si="100"/>
        <v>0.10174983797796511</v>
      </c>
      <c r="K245" s="79" t="s">
        <v>213</v>
      </c>
      <c r="L245" s="75" t="s">
        <v>164</v>
      </c>
      <c r="M245" s="140" t="s">
        <v>14</v>
      </c>
      <c r="N245" s="80">
        <v>16</v>
      </c>
      <c r="O245" s="80">
        <f t="shared" si="101"/>
        <v>16</v>
      </c>
      <c r="P245" s="81">
        <f t="shared" si="97"/>
        <v>-1</v>
      </c>
      <c r="Q245" s="82" t="s">
        <v>213</v>
      </c>
      <c r="R245" s="114" t="s">
        <v>164</v>
      </c>
      <c r="S245" s="114" t="s">
        <v>14</v>
      </c>
      <c r="T245" s="85">
        <v>11.800000000000001</v>
      </c>
      <c r="U245" s="86" t="b">
        <f t="shared" si="102"/>
        <v>1</v>
      </c>
      <c r="V245" s="87">
        <f t="shared" si="103"/>
        <v>-1.0599999999999987</v>
      </c>
      <c r="W245" s="108" t="s">
        <v>213</v>
      </c>
      <c r="X245" s="109" t="s">
        <v>164</v>
      </c>
      <c r="Y245" s="109" t="s">
        <v>14</v>
      </c>
      <c r="Z245" s="89">
        <v>17</v>
      </c>
      <c r="AA245" s="90" t="b">
        <f t="shared" si="104"/>
        <v>1</v>
      </c>
      <c r="AB245" s="81">
        <f t="shared" si="105"/>
        <v>0</v>
      </c>
      <c r="AC245" s="91">
        <f t="shared" si="106"/>
        <v>-1.0599999999999987</v>
      </c>
      <c r="AD245" s="2">
        <f t="shared" si="107"/>
        <v>0.0019999999999988916</v>
      </c>
      <c r="AE245" s="2">
        <f>I245-Материалы!E235</f>
        <v>-933</v>
      </c>
      <c r="AF245" s="115" t="s">
        <v>213</v>
      </c>
      <c r="AG245" s="109" t="s">
        <v>164</v>
      </c>
      <c r="AH245" s="109" t="s">
        <v>14</v>
      </c>
      <c r="AI245" s="78">
        <v>17.5</v>
      </c>
      <c r="AJ245" s="78">
        <f t="shared" si="108"/>
        <v>21</v>
      </c>
      <c r="AK245" s="72" t="b">
        <f t="shared" si="109"/>
        <v>1</v>
      </c>
      <c r="AL245" s="93">
        <f t="shared" si="110"/>
        <v>5.5700000000000003</v>
      </c>
      <c r="AM245" s="93">
        <f t="shared" si="111"/>
        <v>19.166666666666668</v>
      </c>
      <c r="AN245" s="93">
        <f t="shared" si="112"/>
        <v>23</v>
      </c>
      <c r="AO245" s="25">
        <f t="shared" si="113"/>
        <v>0.095238095238095233</v>
      </c>
      <c r="AQ245" s="2">
        <f t="shared" si="114"/>
        <v>6</v>
      </c>
      <c r="AR245" s="2">
        <f t="shared" si="115"/>
        <v>17.5</v>
      </c>
      <c r="AS245" t="b">
        <f>AF245='[3]Материалы в ДС'!A231</f>
        <v>1</v>
      </c>
      <c r="AT245" s="95">
        <f>AI245-'[3]Материалы в ДС'!D231</f>
        <v>0</v>
      </c>
    </row>
    <row r="246" ht="30" customHeight="1" outlineLevel="1">
      <c r="A246" s="108" t="s">
        <v>214</v>
      </c>
      <c r="B246" s="108"/>
      <c r="C246" s="108"/>
      <c r="D246" s="109" t="s">
        <v>164</v>
      </c>
      <c r="E246" s="109" t="s">
        <v>14</v>
      </c>
      <c r="F246" s="77">
        <v>21.489999999999998</v>
      </c>
      <c r="G246" s="78">
        <f t="shared" si="98"/>
        <v>25.789999999999999</v>
      </c>
      <c r="H246" s="78">
        <f t="shared" si="99"/>
        <v>24.170000000000002</v>
      </c>
      <c r="I246" s="78">
        <v>29</v>
      </c>
      <c r="J246" s="25">
        <f t="shared" si="100"/>
        <v>0.12446684761535476</v>
      </c>
      <c r="K246" s="79" t="s">
        <v>214</v>
      </c>
      <c r="L246" s="75" t="s">
        <v>164</v>
      </c>
      <c r="M246" s="140" t="s">
        <v>14</v>
      </c>
      <c r="N246" s="80">
        <v>27</v>
      </c>
      <c r="O246" s="80">
        <f t="shared" si="101"/>
        <v>27</v>
      </c>
      <c r="P246" s="81">
        <f t="shared" si="97"/>
        <v>-2</v>
      </c>
      <c r="Q246" s="82" t="s">
        <v>214</v>
      </c>
      <c r="R246" s="114" t="s">
        <v>164</v>
      </c>
      <c r="S246" s="114" t="s">
        <v>14</v>
      </c>
      <c r="T246" s="85">
        <v>19.719999999999999</v>
      </c>
      <c r="U246" s="86" t="b">
        <f t="shared" si="102"/>
        <v>1</v>
      </c>
      <c r="V246" s="87">
        <f t="shared" si="103"/>
        <v>-1.7699999999999996</v>
      </c>
      <c r="W246" s="108" t="s">
        <v>214</v>
      </c>
      <c r="X246" s="109" t="s">
        <v>164</v>
      </c>
      <c r="Y246" s="109" t="s">
        <v>14</v>
      </c>
      <c r="Z246" s="89">
        <v>29</v>
      </c>
      <c r="AA246" s="90" t="b">
        <f t="shared" si="104"/>
        <v>1</v>
      </c>
      <c r="AB246" s="81">
        <f t="shared" si="105"/>
        <v>0</v>
      </c>
      <c r="AC246" s="91">
        <f t="shared" si="106"/>
        <v>-1.7699999999999996</v>
      </c>
      <c r="AD246" s="2">
        <f t="shared" si="107"/>
        <v>-0.0020000000000024443</v>
      </c>
      <c r="AE246" s="2">
        <f>I246-Материалы!E236</f>
        <v>-2281</v>
      </c>
      <c r="AF246" s="115" t="s">
        <v>214</v>
      </c>
      <c r="AG246" s="109" t="s">
        <v>164</v>
      </c>
      <c r="AH246" s="109" t="s">
        <v>14</v>
      </c>
      <c r="AI246" s="78">
        <v>28.329999999999998</v>
      </c>
      <c r="AJ246" s="78">
        <f t="shared" si="108"/>
        <v>34</v>
      </c>
      <c r="AK246" s="72" t="b">
        <f t="shared" si="109"/>
        <v>1</v>
      </c>
      <c r="AL246" s="93">
        <f t="shared" si="110"/>
        <v>8.2100000000000009</v>
      </c>
      <c r="AM246" s="93">
        <f t="shared" si="111"/>
        <v>31.666666666666668</v>
      </c>
      <c r="AN246" s="93">
        <f t="shared" si="112"/>
        <v>38</v>
      </c>
      <c r="AO246" s="25">
        <f t="shared" si="113"/>
        <v>0.11764705882352941</v>
      </c>
      <c r="AQ246" s="2">
        <f t="shared" si="114"/>
        <v>9</v>
      </c>
      <c r="AR246" s="2">
        <f t="shared" si="115"/>
        <v>28.330000000000002</v>
      </c>
      <c r="AS246" t="b">
        <f>AF246='[3]Материалы в ДС'!A232</f>
        <v>1</v>
      </c>
      <c r="AT246" s="95">
        <f>AI246-'[3]Материалы в ДС'!D232</f>
        <v>0</v>
      </c>
    </row>
    <row r="247" ht="30" customHeight="1" outlineLevel="1">
      <c r="A247" s="108" t="s">
        <v>215</v>
      </c>
      <c r="B247" s="108"/>
      <c r="C247" s="108"/>
      <c r="D247" s="109" t="s">
        <v>13</v>
      </c>
      <c r="E247" s="109" t="s">
        <v>184</v>
      </c>
      <c r="F247" s="77">
        <v>16.829999999999998</v>
      </c>
      <c r="G247" s="78">
        <f t="shared" si="98"/>
        <v>20.199999999999999</v>
      </c>
      <c r="H247" s="78">
        <f t="shared" si="99"/>
        <v>20</v>
      </c>
      <c r="I247" s="78">
        <v>24</v>
      </c>
      <c r="J247" s="25">
        <f t="shared" si="100"/>
        <v>0.18811881188118806</v>
      </c>
      <c r="K247" s="154" t="s">
        <v>215</v>
      </c>
      <c r="L247" s="155" t="s">
        <v>13</v>
      </c>
      <c r="M247" s="156" t="s">
        <v>184</v>
      </c>
      <c r="N247" s="157">
        <v>13</v>
      </c>
      <c r="O247" s="80">
        <f t="shared" si="101"/>
        <v>13</v>
      </c>
      <c r="P247" s="81">
        <f t="shared" si="97"/>
        <v>-11</v>
      </c>
      <c r="Q247" s="82" t="s">
        <v>215</v>
      </c>
      <c r="R247" s="114" t="s">
        <v>13</v>
      </c>
      <c r="S247" s="114" t="s">
        <v>184</v>
      </c>
      <c r="T247" s="85">
        <v>9.2699999999999996</v>
      </c>
      <c r="U247" s="86" t="b">
        <f t="shared" si="102"/>
        <v>1</v>
      </c>
      <c r="V247" s="87">
        <f t="shared" si="103"/>
        <v>-7.5599999999999987</v>
      </c>
      <c r="W247" s="108" t="s">
        <v>215</v>
      </c>
      <c r="X247" s="109" t="s">
        <v>13</v>
      </c>
      <c r="Y247" s="109" t="s">
        <v>184</v>
      </c>
      <c r="Z247" s="89">
        <v>24</v>
      </c>
      <c r="AA247" s="90" t="b">
        <f t="shared" si="104"/>
        <v>1</v>
      </c>
      <c r="AB247" s="81">
        <f t="shared" si="105"/>
        <v>0</v>
      </c>
      <c r="AC247" s="91">
        <f t="shared" si="106"/>
        <v>-7.5599999999999987</v>
      </c>
      <c r="AD247" s="2">
        <f t="shared" si="107"/>
        <v>-0.0040000000000013358</v>
      </c>
      <c r="AE247" s="2">
        <f>I247-Материалы!E237</f>
        <v>-2356</v>
      </c>
      <c r="AF247" s="115" t="s">
        <v>215</v>
      </c>
      <c r="AG247" s="109" t="s">
        <v>13</v>
      </c>
      <c r="AH247" s="109" t="s">
        <v>184</v>
      </c>
      <c r="AI247" s="78">
        <v>16.670000000000002</v>
      </c>
      <c r="AJ247" s="78">
        <f t="shared" si="108"/>
        <v>20</v>
      </c>
      <c r="AK247" s="72" t="b">
        <f t="shared" si="109"/>
        <v>1</v>
      </c>
      <c r="AL247" s="93">
        <f t="shared" si="110"/>
        <v>-0.19999999999999929</v>
      </c>
      <c r="AM247" s="93">
        <f t="shared" si="111"/>
        <v>20</v>
      </c>
      <c r="AN247" s="93">
        <f t="shared" si="112"/>
        <v>24</v>
      </c>
      <c r="AO247" s="25">
        <f t="shared" si="113"/>
        <v>0.20000000000000001</v>
      </c>
      <c r="AQ247" s="2">
        <f t="shared" si="114"/>
        <v>0</v>
      </c>
      <c r="AR247" s="2">
        <f t="shared" si="115"/>
        <v>16.670000000000002</v>
      </c>
      <c r="AS247" t="b">
        <f>AF247='[3]Материалы в ДС'!A233</f>
        <v>1</v>
      </c>
      <c r="AT247" s="95">
        <f>AI247-'[3]Материалы в ДС'!D233</f>
        <v>0</v>
      </c>
    </row>
    <row r="248" ht="15" customHeight="1">
      <c r="A248" s="108" t="s">
        <v>216</v>
      </c>
      <c r="B248" s="108"/>
      <c r="C248" s="108"/>
      <c r="D248" s="109" t="s">
        <v>13</v>
      </c>
      <c r="E248" s="109" t="s">
        <v>184</v>
      </c>
      <c r="F248" s="77">
        <v>12.67</v>
      </c>
      <c r="G248" s="78">
        <f t="shared" si="98"/>
        <v>15.200000000000001</v>
      </c>
      <c r="H248" s="78">
        <f t="shared" si="99"/>
        <v>18.330000000000002</v>
      </c>
      <c r="I248" s="78">
        <v>22</v>
      </c>
      <c r="J248" s="25">
        <f t="shared" si="100"/>
        <v>0.44736842105263142</v>
      </c>
      <c r="K248" s="154" t="s">
        <v>216</v>
      </c>
      <c r="L248" s="155" t="s">
        <v>13</v>
      </c>
      <c r="M248" s="156" t="s">
        <v>184</v>
      </c>
      <c r="N248" s="157">
        <v>16</v>
      </c>
      <c r="O248" s="80">
        <f t="shared" si="101"/>
        <v>16</v>
      </c>
      <c r="P248" s="81">
        <f t="shared" si="97"/>
        <v>-6</v>
      </c>
      <c r="Q248" s="82" t="s">
        <v>216</v>
      </c>
      <c r="R248" s="114" t="s">
        <v>13</v>
      </c>
      <c r="S248" s="114" t="s">
        <v>184</v>
      </c>
      <c r="T248" s="85">
        <v>9.25</v>
      </c>
      <c r="U248" s="86" t="b">
        <f t="shared" si="102"/>
        <v>1</v>
      </c>
      <c r="V248" s="87">
        <f t="shared" si="103"/>
        <v>-3.4199999999999999</v>
      </c>
      <c r="W248" s="108" t="s">
        <v>216</v>
      </c>
      <c r="X248" s="109" t="s">
        <v>13</v>
      </c>
      <c r="Y248" s="109" t="s">
        <v>184</v>
      </c>
      <c r="Z248" s="89">
        <v>22</v>
      </c>
      <c r="AA248" s="90" t="b">
        <f t="shared" si="104"/>
        <v>1</v>
      </c>
      <c r="AB248" s="81">
        <f t="shared" si="105"/>
        <v>0</v>
      </c>
      <c r="AC248" s="91">
        <f t="shared" si="106"/>
        <v>-3.4199999999999999</v>
      </c>
      <c r="AD248" s="2">
        <f t="shared" si="107"/>
        <v>0.0039999999999977831</v>
      </c>
      <c r="AE248" s="2">
        <f>I248-Материалы!E238</f>
        <v>2</v>
      </c>
      <c r="AF248" s="115" t="s">
        <v>216</v>
      </c>
      <c r="AG248" s="109" t="s">
        <v>13</v>
      </c>
      <c r="AH248" s="109" t="s">
        <v>184</v>
      </c>
      <c r="AI248" s="78">
        <v>15.42</v>
      </c>
      <c r="AJ248" s="78">
        <f t="shared" si="108"/>
        <v>18.5</v>
      </c>
      <c r="AK248" s="72" t="b">
        <f t="shared" si="109"/>
        <v>1</v>
      </c>
      <c r="AL248" s="93">
        <f t="shared" si="110"/>
        <v>3.2999999999999989</v>
      </c>
      <c r="AM248" s="93">
        <f t="shared" si="111"/>
        <v>22.5</v>
      </c>
      <c r="AN248" s="93">
        <f t="shared" si="112"/>
        <v>27</v>
      </c>
      <c r="AO248" s="25">
        <f t="shared" si="113"/>
        <v>0.45945945945945948</v>
      </c>
      <c r="AQ248" s="2">
        <f t="shared" si="114"/>
        <v>5</v>
      </c>
      <c r="AR248" s="2">
        <f t="shared" si="115"/>
        <v>15.42</v>
      </c>
      <c r="AS248" t="b">
        <f>AF248='[3]Материалы в ДС'!A234</f>
        <v>1</v>
      </c>
      <c r="AT248" s="95">
        <f>AI248-'[3]Материалы в ДС'!D234</f>
        <v>0</v>
      </c>
    </row>
    <row r="249" ht="27.949999999999999" customHeight="1" outlineLevel="1">
      <c r="A249" s="108" t="s">
        <v>217</v>
      </c>
      <c r="B249" s="108"/>
      <c r="C249" s="108"/>
      <c r="D249" s="109" t="s">
        <v>218</v>
      </c>
      <c r="E249" s="109" t="s">
        <v>184</v>
      </c>
      <c r="F249" s="77">
        <v>34.43</v>
      </c>
      <c r="G249" s="78">
        <f t="shared" si="98"/>
        <v>41.32</v>
      </c>
      <c r="H249" s="78">
        <f t="shared" si="99"/>
        <v>60.829999999999998</v>
      </c>
      <c r="I249" s="78">
        <v>73</v>
      </c>
      <c r="J249" s="25">
        <f t="shared" si="100"/>
        <v>0.76669893514036791</v>
      </c>
      <c r="K249" s="154" t="s">
        <v>217</v>
      </c>
      <c r="L249" s="155" t="s">
        <v>218</v>
      </c>
      <c r="M249" s="156" t="s">
        <v>184</v>
      </c>
      <c r="N249" s="157">
        <v>53</v>
      </c>
      <c r="O249" s="80">
        <f t="shared" si="101"/>
        <v>53</v>
      </c>
      <c r="P249" s="81">
        <f t="shared" si="97"/>
        <v>-20</v>
      </c>
      <c r="Q249" s="82" t="s">
        <v>217</v>
      </c>
      <c r="R249" s="114" t="s">
        <v>218</v>
      </c>
      <c r="S249" s="114" t="s">
        <v>184</v>
      </c>
      <c r="T249" s="85">
        <v>25.100000000000001</v>
      </c>
      <c r="U249" s="86" t="b">
        <f t="shared" si="102"/>
        <v>1</v>
      </c>
      <c r="V249" s="87">
        <f t="shared" si="103"/>
        <v>-9.3299999999999983</v>
      </c>
      <c r="W249" s="108" t="s">
        <v>217</v>
      </c>
      <c r="X249" s="109" t="s">
        <v>218</v>
      </c>
      <c r="Y249" s="109" t="s">
        <v>184</v>
      </c>
      <c r="Z249" s="89">
        <v>73</v>
      </c>
      <c r="AA249" s="90" t="b">
        <f t="shared" si="104"/>
        <v>1</v>
      </c>
      <c r="AB249" s="81">
        <f t="shared" si="105"/>
        <v>0</v>
      </c>
      <c r="AC249" s="91">
        <f t="shared" si="106"/>
        <v>-9.3299999999999983</v>
      </c>
      <c r="AD249" s="2">
        <f t="shared" si="107"/>
        <v>-0.0040000000000048885</v>
      </c>
      <c r="AE249" s="2" t="e">
        <f>I249-$'материалы'.#ref</f>
        <v>#NAME?</v>
      </c>
      <c r="AF249" s="151" t="s">
        <v>217</v>
      </c>
      <c r="AG249" s="152" t="s">
        <v>218</v>
      </c>
      <c r="AH249" s="152" t="s">
        <v>184</v>
      </c>
      <c r="AI249" s="120">
        <v>0</v>
      </c>
      <c r="AJ249" s="120">
        <f t="shared" si="108"/>
        <v>0</v>
      </c>
      <c r="AK249" s="26" t="b">
        <f t="shared" si="109"/>
        <v>1</v>
      </c>
      <c r="AL249" s="135">
        <f t="shared" si="110"/>
        <v>-41.32</v>
      </c>
      <c r="AM249" s="135">
        <f t="shared" si="111"/>
        <v>0</v>
      </c>
      <c r="AN249" s="135">
        <f t="shared" si="112"/>
        <v>0</v>
      </c>
      <c r="AO249" s="16" t="e">
        <f t="shared" si="113"/>
        <v>#DIV/0!</v>
      </c>
      <c r="AP249" s="26"/>
      <c r="AQ249" s="134">
        <f t="shared" si="114"/>
        <v>-73</v>
      </c>
      <c r="AR249" s="134">
        <f t="shared" si="115"/>
        <v>0</v>
      </c>
      <c r="AS249" s="26" t="b">
        <f>AF249='[3]Материалы в ДС'!A235</f>
        <v>0</v>
      </c>
      <c r="AT249" s="136">
        <f>AI249-'[3]Материалы в ДС'!D235</f>
        <v>-96.670000000000002</v>
      </c>
      <c r="AU249" s="26" t="s">
        <v>594</v>
      </c>
    </row>
    <row r="250" ht="27.949999999999999" customHeight="1" outlineLevel="1">
      <c r="A250" s="108" t="s">
        <v>219</v>
      </c>
      <c r="B250" s="108"/>
      <c r="C250" s="108"/>
      <c r="D250" s="109" t="s">
        <v>164</v>
      </c>
      <c r="E250" s="109" t="s">
        <v>184</v>
      </c>
      <c r="F250" s="77">
        <v>67.549999999999997</v>
      </c>
      <c r="G250" s="78">
        <f t="shared" si="98"/>
        <v>81.060000000000002</v>
      </c>
      <c r="H250" s="78">
        <f t="shared" si="99"/>
        <v>75</v>
      </c>
      <c r="I250" s="78">
        <v>90</v>
      </c>
      <c r="J250" s="25">
        <f t="shared" si="100"/>
        <v>0.11028867505551432</v>
      </c>
      <c r="K250" s="163" t="s">
        <v>219</v>
      </c>
      <c r="L250" s="155" t="s">
        <v>164</v>
      </c>
      <c r="M250" s="156" t="s">
        <v>184</v>
      </c>
      <c r="N250" s="157">
        <v>77</v>
      </c>
      <c r="O250" s="80">
        <f t="shared" si="101"/>
        <v>77</v>
      </c>
      <c r="P250" s="81">
        <f t="shared" si="97"/>
        <v>-13</v>
      </c>
      <c r="Q250" s="82" t="s">
        <v>219</v>
      </c>
      <c r="R250" s="114" t="s">
        <v>164</v>
      </c>
      <c r="S250" s="114" t="s">
        <v>184</v>
      </c>
      <c r="T250" s="85">
        <v>57.829999999999998</v>
      </c>
      <c r="U250" s="86" t="b">
        <f t="shared" si="102"/>
        <v>1</v>
      </c>
      <c r="V250" s="87">
        <f t="shared" si="103"/>
        <v>-9.7199999999999989</v>
      </c>
      <c r="W250" s="108" t="s">
        <v>219</v>
      </c>
      <c r="X250" s="109" t="s">
        <v>164</v>
      </c>
      <c r="Y250" s="109" t="s">
        <v>184</v>
      </c>
      <c r="Z250" s="89">
        <v>90</v>
      </c>
      <c r="AA250" s="90" t="b">
        <f t="shared" si="104"/>
        <v>1</v>
      </c>
      <c r="AB250" s="81">
        <f t="shared" si="105"/>
        <v>0</v>
      </c>
      <c r="AC250" s="91">
        <f t="shared" si="106"/>
        <v>-9.7199999999999989</v>
      </c>
      <c r="AD250" s="2">
        <f t="shared" si="107"/>
        <v>-1.4210854715202004e-14</v>
      </c>
      <c r="AE250" s="2">
        <f>I250-Материалы!E239</f>
        <v>-30</v>
      </c>
      <c r="AF250" s="115" t="s">
        <v>219</v>
      </c>
      <c r="AG250" s="109" t="s">
        <v>164</v>
      </c>
      <c r="AH250" s="109" t="s">
        <v>184</v>
      </c>
      <c r="AI250" s="78">
        <v>96.670000000000002</v>
      </c>
      <c r="AJ250" s="78">
        <f t="shared" si="108"/>
        <v>116</v>
      </c>
      <c r="AK250" s="72" t="b">
        <f t="shared" si="109"/>
        <v>1</v>
      </c>
      <c r="AL250" s="93">
        <f t="shared" si="110"/>
        <v>34.939999999999998</v>
      </c>
      <c r="AM250" s="93">
        <f t="shared" si="111"/>
        <v>107.5</v>
      </c>
      <c r="AN250" s="93">
        <f t="shared" si="112"/>
        <v>129</v>
      </c>
      <c r="AO250" s="25">
        <f t="shared" si="113"/>
        <v>0.11206896551724138</v>
      </c>
      <c r="AQ250" s="2">
        <f t="shared" si="114"/>
        <v>39</v>
      </c>
      <c r="AR250" s="2">
        <f t="shared" si="115"/>
        <v>96.670000000000002</v>
      </c>
      <c r="AS250" t="b">
        <f>AF250='[3]Материалы в ДС'!A235</f>
        <v>1</v>
      </c>
      <c r="AT250" s="95">
        <f>AI250-'[3]Материалы в ДС'!D235</f>
        <v>0</v>
      </c>
    </row>
    <row r="251" ht="27.949999999999999" customHeight="1" outlineLevel="1">
      <c r="A251" s="108" t="s">
        <v>220</v>
      </c>
      <c r="B251" s="108"/>
      <c r="C251" s="108"/>
      <c r="D251" s="109" t="s">
        <v>164</v>
      </c>
      <c r="E251" s="109" t="s">
        <v>184</v>
      </c>
      <c r="F251" s="77">
        <v>16.530000000000001</v>
      </c>
      <c r="G251" s="78">
        <f t="shared" si="98"/>
        <v>19.84</v>
      </c>
      <c r="H251" s="78">
        <f t="shared" si="99"/>
        <v>22.5</v>
      </c>
      <c r="I251" s="78">
        <v>27</v>
      </c>
      <c r="J251" s="25">
        <f t="shared" si="100"/>
        <v>0.36088709677419351</v>
      </c>
      <c r="K251" s="164" t="s">
        <v>220</v>
      </c>
      <c r="L251" s="111" t="s">
        <v>164</v>
      </c>
      <c r="M251" s="112" t="s">
        <v>184</v>
      </c>
      <c r="N251" s="113"/>
      <c r="O251" s="113">
        <v>27</v>
      </c>
      <c r="P251" s="81">
        <f t="shared" si="97"/>
        <v>0</v>
      </c>
      <c r="Q251" s="82" t="s">
        <v>220</v>
      </c>
      <c r="R251" s="114" t="s">
        <v>164</v>
      </c>
      <c r="S251" s="114" t="s">
        <v>184</v>
      </c>
      <c r="T251" s="85">
        <v>16.530000000000001</v>
      </c>
      <c r="U251" s="86" t="b">
        <f t="shared" si="102"/>
        <v>1</v>
      </c>
      <c r="V251" s="87">
        <f t="shared" si="103"/>
        <v>0</v>
      </c>
      <c r="W251" s="108" t="s">
        <v>220</v>
      </c>
      <c r="X251" s="109" t="s">
        <v>164</v>
      </c>
      <c r="Y251" s="109" t="s">
        <v>184</v>
      </c>
      <c r="Z251" s="89">
        <v>27</v>
      </c>
      <c r="AA251" s="90" t="b">
        <f t="shared" si="104"/>
        <v>1</v>
      </c>
      <c r="AB251" s="81">
        <f t="shared" si="105"/>
        <v>0</v>
      </c>
      <c r="AC251" s="91">
        <f t="shared" si="106"/>
        <v>0</v>
      </c>
      <c r="AD251" s="2">
        <f t="shared" si="107"/>
        <v>-0.0039999999999977831</v>
      </c>
      <c r="AE251" s="2">
        <f>I251-Материалы!E240</f>
        <v>-273</v>
      </c>
      <c r="AF251" s="115" t="s">
        <v>220</v>
      </c>
      <c r="AG251" s="109" t="s">
        <v>164</v>
      </c>
      <c r="AH251" s="109" t="s">
        <v>184</v>
      </c>
      <c r="AI251" s="78">
        <v>20</v>
      </c>
      <c r="AJ251" s="78">
        <f t="shared" si="108"/>
        <v>24</v>
      </c>
      <c r="AK251" s="72" t="b">
        <f t="shared" si="109"/>
        <v>1</v>
      </c>
      <c r="AL251" s="93">
        <f t="shared" si="110"/>
        <v>4.1600000000000001</v>
      </c>
      <c r="AM251" s="93">
        <f t="shared" si="111"/>
        <v>27.5</v>
      </c>
      <c r="AN251" s="93">
        <f t="shared" si="112"/>
        <v>33</v>
      </c>
      <c r="AO251" s="25">
        <f t="shared" si="113"/>
        <v>0.375</v>
      </c>
      <c r="AQ251" s="2">
        <f t="shared" si="114"/>
        <v>6</v>
      </c>
      <c r="AR251" s="2">
        <f t="shared" si="115"/>
        <v>20</v>
      </c>
      <c r="AS251" t="b">
        <f>AF251='[3]Материалы в ДС'!A236</f>
        <v>1</v>
      </c>
      <c r="AT251" s="95">
        <f>AI251-'[3]Материалы в ДС'!D236</f>
        <v>0</v>
      </c>
    </row>
    <row r="252" ht="27.949999999999999" customHeight="1" outlineLevel="1">
      <c r="A252" s="108" t="s">
        <v>221</v>
      </c>
      <c r="B252" s="108"/>
      <c r="C252" s="108"/>
      <c r="D252" s="109" t="s">
        <v>164</v>
      </c>
      <c r="E252" s="109" t="s">
        <v>184</v>
      </c>
      <c r="F252" s="77">
        <v>21.449999999999999</v>
      </c>
      <c r="G252" s="78">
        <f t="shared" si="98"/>
        <v>25.740000000000002</v>
      </c>
      <c r="H252" s="78">
        <f t="shared" si="99"/>
        <v>29.170000000000002</v>
      </c>
      <c r="I252" s="78">
        <v>35</v>
      </c>
      <c r="J252" s="25">
        <f t="shared" si="100"/>
        <v>0.35975135975135974</v>
      </c>
      <c r="K252" s="164" t="s">
        <v>221</v>
      </c>
      <c r="L252" s="111" t="s">
        <v>164</v>
      </c>
      <c r="M252" s="112" t="s">
        <v>184</v>
      </c>
      <c r="N252" s="113"/>
      <c r="O252" s="113">
        <v>35</v>
      </c>
      <c r="P252" s="81">
        <f t="shared" si="97"/>
        <v>0</v>
      </c>
      <c r="Q252" s="82" t="s">
        <v>221</v>
      </c>
      <c r="R252" s="114" t="s">
        <v>164</v>
      </c>
      <c r="S252" s="114" t="s">
        <v>184</v>
      </c>
      <c r="T252" s="85">
        <v>21.449999999999999</v>
      </c>
      <c r="U252" s="86" t="b">
        <f t="shared" si="102"/>
        <v>1</v>
      </c>
      <c r="V252" s="87">
        <f t="shared" si="103"/>
        <v>0</v>
      </c>
      <c r="W252" s="108" t="s">
        <v>221</v>
      </c>
      <c r="X252" s="109" t="s">
        <v>164</v>
      </c>
      <c r="Y252" s="109" t="s">
        <v>184</v>
      </c>
      <c r="Z252" s="89">
        <v>35</v>
      </c>
      <c r="AA252" s="90" t="b">
        <f t="shared" si="104"/>
        <v>1</v>
      </c>
      <c r="AB252" s="81">
        <f t="shared" si="105"/>
        <v>0</v>
      </c>
      <c r="AC252" s="91">
        <f t="shared" si="106"/>
        <v>0</v>
      </c>
      <c r="AD252" s="2">
        <f t="shared" si="107"/>
        <v>-3.5527136788005009e-15</v>
      </c>
      <c r="AE252" s="2">
        <f>I252-Материалы!E241</f>
        <v>15</v>
      </c>
      <c r="AF252" s="115" t="s">
        <v>221</v>
      </c>
      <c r="AG252" s="109" t="s">
        <v>164</v>
      </c>
      <c r="AH252" s="109" t="s">
        <v>184</v>
      </c>
      <c r="AI252" s="78">
        <v>25.829999999999998</v>
      </c>
      <c r="AJ252" s="78">
        <f t="shared" si="108"/>
        <v>31</v>
      </c>
      <c r="AK252" s="72" t="b">
        <f t="shared" si="109"/>
        <v>1</v>
      </c>
      <c r="AL252" s="93">
        <f t="shared" si="110"/>
        <v>5.259999999999998</v>
      </c>
      <c r="AM252" s="93">
        <f t="shared" si="111"/>
        <v>35</v>
      </c>
      <c r="AN252" s="93">
        <f t="shared" si="112"/>
        <v>42</v>
      </c>
      <c r="AO252" s="25">
        <f t="shared" si="113"/>
        <v>0.35483870967741937</v>
      </c>
      <c r="AQ252" s="2">
        <f t="shared" si="114"/>
        <v>7</v>
      </c>
      <c r="AR252" s="2">
        <f t="shared" si="115"/>
        <v>25.830000000000002</v>
      </c>
      <c r="AS252" t="b">
        <f>AF252='[3]Материалы в ДС'!A237</f>
        <v>1</v>
      </c>
      <c r="AT252" s="95">
        <f>AI252-'[3]Материалы в ДС'!D237</f>
        <v>0</v>
      </c>
    </row>
    <row r="253" ht="27.949999999999999" customHeight="1" outlineLevel="1">
      <c r="A253" s="108" t="s">
        <v>222</v>
      </c>
      <c r="B253" s="108"/>
      <c r="C253" s="108"/>
      <c r="D253" s="109" t="s">
        <v>164</v>
      </c>
      <c r="E253" s="109" t="s">
        <v>184</v>
      </c>
      <c r="F253" s="77">
        <v>27.879999999999999</v>
      </c>
      <c r="G253" s="78">
        <f t="shared" si="98"/>
        <v>33.460000000000001</v>
      </c>
      <c r="H253" s="78">
        <f t="shared" si="99"/>
        <v>38.329999999999998</v>
      </c>
      <c r="I253" s="78">
        <v>46</v>
      </c>
      <c r="J253" s="25">
        <f t="shared" si="100"/>
        <v>0.37477585176329953</v>
      </c>
      <c r="K253" s="164" t="s">
        <v>222</v>
      </c>
      <c r="L253" s="111" t="s">
        <v>164</v>
      </c>
      <c r="M253" s="112" t="s">
        <v>184</v>
      </c>
      <c r="N253" s="113"/>
      <c r="O253" s="113">
        <v>46</v>
      </c>
      <c r="P253" s="81">
        <f t="shared" si="97"/>
        <v>0</v>
      </c>
      <c r="Q253" s="82" t="s">
        <v>222</v>
      </c>
      <c r="R253" s="114" t="s">
        <v>164</v>
      </c>
      <c r="S253" s="114" t="s">
        <v>184</v>
      </c>
      <c r="T253" s="85">
        <v>27.879999999999999</v>
      </c>
      <c r="U253" s="86" t="b">
        <f t="shared" si="102"/>
        <v>1</v>
      </c>
      <c r="V253" s="87">
        <f t="shared" si="103"/>
        <v>0</v>
      </c>
      <c r="W253" s="108" t="s">
        <v>222</v>
      </c>
      <c r="X253" s="109" t="s">
        <v>164</v>
      </c>
      <c r="Y253" s="109" t="s">
        <v>184</v>
      </c>
      <c r="Z253" s="89">
        <v>46</v>
      </c>
      <c r="AA253" s="90" t="b">
        <f t="shared" si="104"/>
        <v>1</v>
      </c>
      <c r="AB253" s="81">
        <f t="shared" si="105"/>
        <v>0</v>
      </c>
      <c r="AC253" s="91">
        <f t="shared" si="106"/>
        <v>0</v>
      </c>
      <c r="AD253" s="2">
        <f t="shared" si="107"/>
        <v>-0.0040000000000048885</v>
      </c>
      <c r="AE253" s="2">
        <f>I253-Материалы!E242</f>
        <v>16</v>
      </c>
      <c r="AF253" s="115" t="s">
        <v>222</v>
      </c>
      <c r="AG253" s="109" t="s">
        <v>164</v>
      </c>
      <c r="AH253" s="109" t="s">
        <v>184</v>
      </c>
      <c r="AI253" s="78">
        <v>34.170000000000002</v>
      </c>
      <c r="AJ253" s="78">
        <f t="shared" si="108"/>
        <v>41</v>
      </c>
      <c r="AK253" s="72" t="b">
        <f t="shared" si="109"/>
        <v>1</v>
      </c>
      <c r="AL253" s="93">
        <f t="shared" si="110"/>
        <v>7.5399999999999991</v>
      </c>
      <c r="AM253" s="93">
        <f t="shared" si="111"/>
        <v>46.666666666666671</v>
      </c>
      <c r="AN253" s="93">
        <f t="shared" si="112"/>
        <v>56</v>
      </c>
      <c r="AO253" s="25">
        <f t="shared" si="113"/>
        <v>0.36585365853658536</v>
      </c>
      <c r="AQ253" s="2">
        <f t="shared" si="114"/>
        <v>10</v>
      </c>
      <c r="AR253" s="2">
        <f t="shared" si="115"/>
        <v>34.170000000000002</v>
      </c>
      <c r="AS253" t="b">
        <f>AF253='[3]Материалы в ДС'!A238</f>
        <v>1</v>
      </c>
      <c r="AT253" s="95">
        <f>AI253-'[3]Материалы в ДС'!D238</f>
        <v>0</v>
      </c>
    </row>
    <row r="254" ht="27.949999999999999" customHeight="1" outlineLevel="1">
      <c r="A254" s="108" t="s">
        <v>223</v>
      </c>
      <c r="B254" s="108"/>
      <c r="C254" s="108"/>
      <c r="D254" s="109" t="s">
        <v>164</v>
      </c>
      <c r="E254" s="109" t="s">
        <v>184</v>
      </c>
      <c r="F254" s="77">
        <v>43.670000000000002</v>
      </c>
      <c r="G254" s="78">
        <f t="shared" si="98"/>
        <v>52.399999999999999</v>
      </c>
      <c r="H254" s="78">
        <f t="shared" si="99"/>
        <v>60</v>
      </c>
      <c r="I254" s="78">
        <v>72</v>
      </c>
      <c r="J254" s="25">
        <f t="shared" si="100"/>
        <v>0.37404580152671763</v>
      </c>
      <c r="K254" s="164" t="s">
        <v>223</v>
      </c>
      <c r="L254" s="111" t="s">
        <v>164</v>
      </c>
      <c r="M254" s="112" t="s">
        <v>184</v>
      </c>
      <c r="N254" s="113"/>
      <c r="O254" s="113">
        <v>72</v>
      </c>
      <c r="P254" s="81">
        <f t="shared" si="97"/>
        <v>0</v>
      </c>
      <c r="Q254" s="82" t="s">
        <v>223</v>
      </c>
      <c r="R254" s="114" t="s">
        <v>164</v>
      </c>
      <c r="S254" s="114" t="s">
        <v>184</v>
      </c>
      <c r="T254" s="85">
        <v>43.670000000000002</v>
      </c>
      <c r="U254" s="86" t="b">
        <f t="shared" si="102"/>
        <v>1</v>
      </c>
      <c r="V254" s="87">
        <f t="shared" si="103"/>
        <v>0</v>
      </c>
      <c r="W254" s="108" t="s">
        <v>223</v>
      </c>
      <c r="X254" s="109" t="s">
        <v>164</v>
      </c>
      <c r="Y254" s="109" t="s">
        <v>184</v>
      </c>
      <c r="Z254" s="89">
        <v>72</v>
      </c>
      <c r="AA254" s="90" t="b">
        <f t="shared" si="104"/>
        <v>1</v>
      </c>
      <c r="AB254" s="81">
        <f t="shared" si="105"/>
        <v>0</v>
      </c>
      <c r="AC254" s="91">
        <f t="shared" si="106"/>
        <v>0</v>
      </c>
      <c r="AD254" s="2">
        <f t="shared" si="107"/>
        <v>0.0040000000000048885</v>
      </c>
      <c r="AE254" s="2">
        <f>I254-Материалы!E243</f>
        <v>32</v>
      </c>
      <c r="AF254" s="115" t="s">
        <v>223</v>
      </c>
      <c r="AG254" s="109" t="s">
        <v>164</v>
      </c>
      <c r="AH254" s="109" t="s">
        <v>184</v>
      </c>
      <c r="AI254" s="78">
        <v>50.829999999999998</v>
      </c>
      <c r="AJ254" s="78">
        <f t="shared" si="108"/>
        <v>61</v>
      </c>
      <c r="AK254" s="72" t="b">
        <f t="shared" si="109"/>
        <v>1</v>
      </c>
      <c r="AL254" s="93">
        <f t="shared" si="110"/>
        <v>8.6000000000000014</v>
      </c>
      <c r="AM254" s="93">
        <f t="shared" si="111"/>
        <v>70</v>
      </c>
      <c r="AN254" s="93">
        <f t="shared" si="112"/>
        <v>84</v>
      </c>
      <c r="AO254" s="25">
        <f t="shared" si="113"/>
        <v>0.37704918032786883</v>
      </c>
      <c r="AQ254" s="2">
        <f t="shared" si="114"/>
        <v>12</v>
      </c>
      <c r="AR254" s="2">
        <f t="shared" si="115"/>
        <v>50.829999999999998</v>
      </c>
      <c r="AS254" t="b">
        <f>AF254='[3]Материалы в ДС'!A239</f>
        <v>1</v>
      </c>
      <c r="AT254" s="95">
        <f>AI254-'[3]Материалы в ДС'!D239</f>
        <v>0</v>
      </c>
    </row>
    <row r="255" ht="15.75" customHeight="1" outlineLevel="1">
      <c r="A255" s="108" t="s">
        <v>224</v>
      </c>
      <c r="B255" s="108"/>
      <c r="C255" s="108"/>
      <c r="D255" s="109" t="s">
        <v>164</v>
      </c>
      <c r="E255" s="109" t="s">
        <v>184</v>
      </c>
      <c r="F255" s="77">
        <v>79.049999999999997</v>
      </c>
      <c r="G255" s="78">
        <f t="shared" si="98"/>
        <v>94.859999999999999</v>
      </c>
      <c r="H255" s="78">
        <f t="shared" si="99"/>
        <v>87.5</v>
      </c>
      <c r="I255" s="78">
        <v>105</v>
      </c>
      <c r="J255" s="25">
        <f t="shared" si="100"/>
        <v>0.10689437065148644</v>
      </c>
      <c r="K255" s="154" t="s">
        <v>224</v>
      </c>
      <c r="L255" s="155" t="s">
        <v>164</v>
      </c>
      <c r="M255" s="156" t="s">
        <v>184</v>
      </c>
      <c r="N255" s="157">
        <v>84</v>
      </c>
      <c r="O255" s="80">
        <f t="shared" si="101"/>
        <v>84</v>
      </c>
      <c r="P255" s="81">
        <f t="shared" si="97"/>
        <v>-21</v>
      </c>
      <c r="Q255" s="82" t="s">
        <v>224</v>
      </c>
      <c r="R255" s="114" t="s">
        <v>164</v>
      </c>
      <c r="S255" s="114" t="s">
        <v>184</v>
      </c>
      <c r="T255" s="85">
        <v>63.049999999999997</v>
      </c>
      <c r="U255" s="86" t="b">
        <f t="shared" si="102"/>
        <v>1</v>
      </c>
      <c r="V255" s="87">
        <f t="shared" si="103"/>
        <v>-16</v>
      </c>
      <c r="W255" s="108" t="s">
        <v>224</v>
      </c>
      <c r="X255" s="109" t="s">
        <v>164</v>
      </c>
      <c r="Y255" s="109" t="s">
        <v>184</v>
      </c>
      <c r="Z255" s="89">
        <v>105</v>
      </c>
      <c r="AA255" s="90" t="b">
        <f t="shared" si="104"/>
        <v>1</v>
      </c>
      <c r="AB255" s="81">
        <f t="shared" si="105"/>
        <v>0</v>
      </c>
      <c r="AC255" s="91">
        <f t="shared" si="106"/>
        <v>-16</v>
      </c>
      <c r="AD255" s="2">
        <f t="shared" si="107"/>
        <v>0</v>
      </c>
      <c r="AE255" s="2">
        <f>I255-Материалы!E244</f>
        <v>45</v>
      </c>
      <c r="AF255" s="115" t="s">
        <v>224</v>
      </c>
      <c r="AG255" s="109" t="s">
        <v>164</v>
      </c>
      <c r="AH255" s="109" t="s">
        <v>184</v>
      </c>
      <c r="AI255" s="78">
        <v>96.670000000000002</v>
      </c>
      <c r="AJ255" s="78">
        <f t="shared" si="108"/>
        <v>116</v>
      </c>
      <c r="AK255" s="72" t="b">
        <f t="shared" si="109"/>
        <v>1</v>
      </c>
      <c r="AL255" s="93">
        <f t="shared" si="110"/>
        <v>21.140000000000001</v>
      </c>
      <c r="AM255" s="93">
        <f t="shared" si="111"/>
        <v>106.66666666666667</v>
      </c>
      <c r="AN255" s="93">
        <f t="shared" si="112"/>
        <v>128</v>
      </c>
      <c r="AO255" s="25">
        <f t="shared" si="113"/>
        <v>0.10344827586206896</v>
      </c>
      <c r="AQ255" s="2">
        <f t="shared" si="114"/>
        <v>23</v>
      </c>
      <c r="AR255" s="2">
        <f t="shared" si="115"/>
        <v>96.670000000000002</v>
      </c>
      <c r="AS255" t="b">
        <f>AF255='[3]Материалы в ДС'!A240</f>
        <v>1</v>
      </c>
      <c r="AT255" s="95">
        <f>AI255-'[3]Материалы в ДС'!D240</f>
        <v>0</v>
      </c>
    </row>
    <row r="256" ht="15.75" customHeight="1" outlineLevel="1">
      <c r="A256" s="108" t="s">
        <v>225</v>
      </c>
      <c r="B256" s="108"/>
      <c r="C256" s="108"/>
      <c r="D256" s="109" t="s">
        <v>164</v>
      </c>
      <c r="E256" s="109" t="s">
        <v>184</v>
      </c>
      <c r="F256" s="77">
        <v>108.77</v>
      </c>
      <c r="G256" s="78">
        <f t="shared" si="98"/>
        <v>130.52000000000001</v>
      </c>
      <c r="H256" s="78">
        <f t="shared" si="99"/>
        <v>120</v>
      </c>
      <c r="I256" s="78">
        <v>144</v>
      </c>
      <c r="J256" s="25">
        <f t="shared" si="100"/>
        <v>0.10327919092859328</v>
      </c>
      <c r="K256" s="154" t="s">
        <v>225</v>
      </c>
      <c r="L256" s="155" t="s">
        <v>164</v>
      </c>
      <c r="M256" s="156" t="s">
        <v>184</v>
      </c>
      <c r="N256" s="157">
        <v>120</v>
      </c>
      <c r="O256" s="80">
        <f t="shared" si="101"/>
        <v>120</v>
      </c>
      <c r="P256" s="81">
        <f t="shared" si="97"/>
        <v>-24</v>
      </c>
      <c r="Q256" s="82" t="s">
        <v>225</v>
      </c>
      <c r="R256" s="114" t="s">
        <v>164</v>
      </c>
      <c r="S256" s="114" t="s">
        <v>184</v>
      </c>
      <c r="T256" s="85">
        <v>90.719999999999999</v>
      </c>
      <c r="U256" s="86" t="b">
        <f t="shared" si="102"/>
        <v>1</v>
      </c>
      <c r="V256" s="87">
        <f t="shared" si="103"/>
        <v>-18.049999999999997</v>
      </c>
      <c r="W256" s="108" t="s">
        <v>225</v>
      </c>
      <c r="X256" s="109" t="s">
        <v>164</v>
      </c>
      <c r="Y256" s="109" t="s">
        <v>184</v>
      </c>
      <c r="Z256" s="89">
        <v>144</v>
      </c>
      <c r="AA256" s="90" t="b">
        <f t="shared" si="104"/>
        <v>1</v>
      </c>
      <c r="AB256" s="81">
        <f t="shared" si="105"/>
        <v>0</v>
      </c>
      <c r="AC256" s="91">
        <f t="shared" si="106"/>
        <v>-18.049999999999997</v>
      </c>
      <c r="AD256" s="2">
        <f t="shared" si="107"/>
        <v>0.0039999999999906777</v>
      </c>
      <c r="AE256" s="2">
        <f>I256-Материалы!E245</f>
        <v>24</v>
      </c>
      <c r="AF256" s="115" t="s">
        <v>225</v>
      </c>
      <c r="AG256" s="109" t="s">
        <v>164</v>
      </c>
      <c r="AH256" s="109" t="s">
        <v>184</v>
      </c>
      <c r="AI256" s="78">
        <v>132.5</v>
      </c>
      <c r="AJ256" s="78">
        <f t="shared" si="108"/>
        <v>159</v>
      </c>
      <c r="AK256" s="72" t="b">
        <f t="shared" si="109"/>
        <v>1</v>
      </c>
      <c r="AL256" s="93">
        <f t="shared" si="110"/>
        <v>28.47999999999999</v>
      </c>
      <c r="AM256" s="93">
        <f t="shared" si="111"/>
        <v>145.83333333333334</v>
      </c>
      <c r="AN256" s="93">
        <f t="shared" si="112"/>
        <v>175</v>
      </c>
      <c r="AO256" s="25">
        <f t="shared" si="113"/>
        <v>0.10062893081761007</v>
      </c>
      <c r="AQ256" s="2">
        <f t="shared" si="114"/>
        <v>31</v>
      </c>
      <c r="AR256" s="2">
        <f t="shared" si="115"/>
        <v>132.5</v>
      </c>
      <c r="AS256" t="b">
        <f>AF256='[3]Материалы в ДС'!A241</f>
        <v>1</v>
      </c>
      <c r="AT256" s="95">
        <f>AI256-'[3]Материалы в ДС'!D241</f>
        <v>0</v>
      </c>
    </row>
    <row r="257" ht="15.75" customHeight="1" outlineLevel="1">
      <c r="A257" s="108" t="s">
        <v>226</v>
      </c>
      <c r="B257" s="108"/>
      <c r="C257" s="108"/>
      <c r="D257" s="109" t="s">
        <v>164</v>
      </c>
      <c r="E257" s="109" t="s">
        <v>184</v>
      </c>
      <c r="F257" s="77">
        <v>164.06999999999999</v>
      </c>
      <c r="G257" s="78">
        <f t="shared" si="98"/>
        <v>196.88</v>
      </c>
      <c r="H257" s="78">
        <f t="shared" si="99"/>
        <v>180</v>
      </c>
      <c r="I257" s="78">
        <v>216</v>
      </c>
      <c r="J257" s="25">
        <f t="shared" si="100"/>
        <v>0.097114993904916735</v>
      </c>
      <c r="K257" s="154" t="s">
        <v>226</v>
      </c>
      <c r="L257" s="155" t="s">
        <v>164</v>
      </c>
      <c r="M257" s="156" t="s">
        <v>184</v>
      </c>
      <c r="N257" s="157">
        <v>172</v>
      </c>
      <c r="O257" s="80">
        <f t="shared" si="101"/>
        <v>172</v>
      </c>
      <c r="P257" s="81">
        <f t="shared" si="97"/>
        <v>-44</v>
      </c>
      <c r="Q257" s="82" t="s">
        <v>226</v>
      </c>
      <c r="R257" s="114" t="s">
        <v>164</v>
      </c>
      <c r="S257" s="114" t="s">
        <v>184</v>
      </c>
      <c r="T257" s="85">
        <v>130.90000000000001</v>
      </c>
      <c r="U257" s="86" t="b">
        <f t="shared" si="102"/>
        <v>1</v>
      </c>
      <c r="V257" s="87">
        <f t="shared" si="103"/>
        <v>-33.169999999999987</v>
      </c>
      <c r="W257" s="108" t="s">
        <v>226</v>
      </c>
      <c r="X257" s="109" t="s">
        <v>164</v>
      </c>
      <c r="Y257" s="109" t="s">
        <v>184</v>
      </c>
      <c r="Z257" s="89">
        <v>216</v>
      </c>
      <c r="AA257" s="90" t="b">
        <f t="shared" si="104"/>
        <v>1</v>
      </c>
      <c r="AB257" s="81">
        <f t="shared" si="105"/>
        <v>0</v>
      </c>
      <c r="AC257" s="91">
        <f t="shared" si="106"/>
        <v>-33.169999999999987</v>
      </c>
      <c r="AD257" s="2">
        <f t="shared" si="107"/>
        <v>0.0039999999999906777</v>
      </c>
      <c r="AE257" s="2">
        <f>I257-Материалы!E246</f>
        <v>86</v>
      </c>
      <c r="AF257" s="115" t="s">
        <v>226</v>
      </c>
      <c r="AG257" s="109" t="s">
        <v>164</v>
      </c>
      <c r="AH257" s="109" t="s">
        <v>184</v>
      </c>
      <c r="AI257" s="78">
        <v>200</v>
      </c>
      <c r="AJ257" s="78">
        <f t="shared" si="108"/>
        <v>240</v>
      </c>
      <c r="AK257" s="72" t="b">
        <f t="shared" si="109"/>
        <v>1</v>
      </c>
      <c r="AL257" s="93">
        <f t="shared" si="110"/>
        <v>43.120000000000005</v>
      </c>
      <c r="AM257" s="93">
        <f t="shared" si="111"/>
        <v>219.16666666666669</v>
      </c>
      <c r="AN257" s="93">
        <f t="shared" si="112"/>
        <v>263</v>
      </c>
      <c r="AO257" s="25">
        <f t="shared" si="113"/>
        <v>0.09583333333333334</v>
      </c>
      <c r="AQ257" s="2">
        <f t="shared" si="114"/>
        <v>47</v>
      </c>
      <c r="AR257" s="2">
        <f t="shared" si="115"/>
        <v>200</v>
      </c>
      <c r="AS257" t="b">
        <f>AF257='[3]Материалы в ДС'!A242</f>
        <v>1</v>
      </c>
      <c r="AT257" s="95">
        <f>AI257-'[3]Материалы в ДС'!D242</f>
        <v>0</v>
      </c>
    </row>
    <row r="258" ht="15" customHeight="1" outlineLevel="1">
      <c r="A258" s="108" t="s">
        <v>667</v>
      </c>
      <c r="B258" s="108"/>
      <c r="C258" s="108"/>
      <c r="D258" s="109" t="s">
        <v>228</v>
      </c>
      <c r="E258" s="109" t="s">
        <v>184</v>
      </c>
      <c r="F258" s="77">
        <v>106.22</v>
      </c>
      <c r="G258" s="78">
        <f t="shared" si="98"/>
        <v>127.46000000000001</v>
      </c>
      <c r="H258" s="78">
        <f t="shared" si="99"/>
        <v>117.5</v>
      </c>
      <c r="I258" s="78">
        <v>141</v>
      </c>
      <c r="J258" s="25">
        <f t="shared" si="100"/>
        <v>0.10622940530362457</v>
      </c>
      <c r="K258" s="110" t="s">
        <v>667</v>
      </c>
      <c r="L258" s="111" t="s">
        <v>228</v>
      </c>
      <c r="M258" s="112" t="s">
        <v>184</v>
      </c>
      <c r="N258" s="113"/>
      <c r="O258" s="113">
        <v>131</v>
      </c>
      <c r="P258" s="81">
        <f t="shared" si="97"/>
        <v>-10</v>
      </c>
      <c r="Q258" s="82" t="s">
        <v>667</v>
      </c>
      <c r="R258" s="114" t="s">
        <v>228</v>
      </c>
      <c r="S258" s="114" t="s">
        <v>184</v>
      </c>
      <c r="T258" s="85">
        <v>98.670000000000002</v>
      </c>
      <c r="U258" s="86" t="b">
        <f t="shared" si="102"/>
        <v>1</v>
      </c>
      <c r="V258" s="87">
        <f t="shared" si="103"/>
        <v>-7.5499999999999972</v>
      </c>
      <c r="W258" s="108" t="s">
        <v>667</v>
      </c>
      <c r="X258" s="109" t="s">
        <v>228</v>
      </c>
      <c r="Y258" s="109" t="s">
        <v>184</v>
      </c>
      <c r="Z258" s="89">
        <v>141</v>
      </c>
      <c r="AA258" s="90" t="b">
        <f t="shared" si="104"/>
        <v>1</v>
      </c>
      <c r="AB258" s="81">
        <f t="shared" si="105"/>
        <v>0</v>
      </c>
      <c r="AC258" s="91">
        <f t="shared" si="106"/>
        <v>-7.5499999999999972</v>
      </c>
      <c r="AD258" s="2">
        <f t="shared" si="107"/>
        <v>0.0039999999999906777</v>
      </c>
      <c r="AE258" s="2">
        <f>I258-Материалы!E247</f>
        <v>-39</v>
      </c>
      <c r="AF258" s="115" t="s">
        <v>667</v>
      </c>
      <c r="AG258" s="109" t="s">
        <v>228</v>
      </c>
      <c r="AH258" s="109" t="s">
        <v>184</v>
      </c>
      <c r="AI258" s="78">
        <v>130.83000000000001</v>
      </c>
      <c r="AJ258" s="78">
        <f t="shared" si="108"/>
        <v>157</v>
      </c>
      <c r="AK258" s="72" t="b">
        <f t="shared" si="109"/>
        <v>1</v>
      </c>
      <c r="AL258" s="93">
        <f t="shared" si="110"/>
        <v>29.539999999999992</v>
      </c>
      <c r="AM258" s="93">
        <f t="shared" si="111"/>
        <v>145</v>
      </c>
      <c r="AN258" s="93">
        <f t="shared" si="112"/>
        <v>174</v>
      </c>
      <c r="AO258" s="25">
        <f t="shared" si="113"/>
        <v>0.10828025477707007</v>
      </c>
      <c r="AQ258" s="2">
        <f t="shared" si="114"/>
        <v>33</v>
      </c>
      <c r="AR258" s="2">
        <f t="shared" si="115"/>
        <v>130.83000000000001</v>
      </c>
      <c r="AS258" t="b">
        <f>AF258='[3]Материалы в ДС'!A243</f>
        <v>1</v>
      </c>
      <c r="AT258" s="95">
        <f>AI258-'[3]Материалы в ДС'!D243</f>
        <v>0</v>
      </c>
    </row>
    <row r="259" ht="15" customHeight="1" outlineLevel="1">
      <c r="A259" s="108" t="s">
        <v>668</v>
      </c>
      <c r="B259" s="108"/>
      <c r="C259" s="108"/>
      <c r="D259" s="109" t="s">
        <v>228</v>
      </c>
      <c r="E259" s="109" t="s">
        <v>184</v>
      </c>
      <c r="F259" s="77">
        <v>159.12</v>
      </c>
      <c r="G259" s="78">
        <f t="shared" si="98"/>
        <v>190.94</v>
      </c>
      <c r="H259" s="78">
        <f t="shared" si="99"/>
        <v>175.83000000000001</v>
      </c>
      <c r="I259" s="78">
        <v>211</v>
      </c>
      <c r="J259" s="25">
        <f t="shared" si="100"/>
        <v>0.10505918089452182</v>
      </c>
      <c r="K259" s="158" t="s">
        <v>668</v>
      </c>
      <c r="L259" s="159" t="s">
        <v>228</v>
      </c>
      <c r="M259" s="165" t="s">
        <v>184</v>
      </c>
      <c r="N259" s="80">
        <v>179</v>
      </c>
      <c r="O259" s="80">
        <f t="shared" si="101"/>
        <v>179</v>
      </c>
      <c r="P259" s="81">
        <f t="shared" si="97"/>
        <v>-32</v>
      </c>
      <c r="Q259" s="82" t="s">
        <v>668</v>
      </c>
      <c r="R259" s="114" t="s">
        <v>228</v>
      </c>
      <c r="S259" s="114" t="s">
        <v>184</v>
      </c>
      <c r="T259" s="85">
        <v>135.30000000000001</v>
      </c>
      <c r="U259" s="86" t="b">
        <f t="shared" si="102"/>
        <v>1</v>
      </c>
      <c r="V259" s="87">
        <f t="shared" si="103"/>
        <v>-23.819999999999993</v>
      </c>
      <c r="W259" s="108" t="s">
        <v>668</v>
      </c>
      <c r="X259" s="109" t="s">
        <v>228</v>
      </c>
      <c r="Y259" s="109" t="s">
        <v>184</v>
      </c>
      <c r="Z259" s="89">
        <v>211</v>
      </c>
      <c r="AA259" s="90" t="b">
        <f t="shared" si="104"/>
        <v>1</v>
      </c>
      <c r="AB259" s="81">
        <f t="shared" si="105"/>
        <v>0</v>
      </c>
      <c r="AC259" s="91">
        <f t="shared" si="106"/>
        <v>-23.819999999999993</v>
      </c>
      <c r="AD259" s="2">
        <f t="shared" si="107"/>
        <v>0.0039999999999906777</v>
      </c>
      <c r="AE259" s="2">
        <f>I259-Материалы!E248</f>
        <v>-79</v>
      </c>
      <c r="AF259" s="115" t="s">
        <v>668</v>
      </c>
      <c r="AG259" s="109" t="s">
        <v>228</v>
      </c>
      <c r="AH259" s="109" t="s">
        <v>184</v>
      </c>
      <c r="AI259" s="78">
        <v>204.16999999999999</v>
      </c>
      <c r="AJ259" s="78">
        <f t="shared" si="108"/>
        <v>245</v>
      </c>
      <c r="AK259" s="72" t="b">
        <f t="shared" si="109"/>
        <v>1</v>
      </c>
      <c r="AL259" s="93">
        <f t="shared" si="110"/>
        <v>54.060000000000002</v>
      </c>
      <c r="AM259" s="93">
        <f t="shared" si="111"/>
        <v>225.83333333333334</v>
      </c>
      <c r="AN259" s="93">
        <f t="shared" si="112"/>
        <v>271</v>
      </c>
      <c r="AO259" s="25">
        <f t="shared" si="113"/>
        <v>0.10612244897959183</v>
      </c>
      <c r="AQ259" s="2">
        <f t="shared" si="114"/>
        <v>60</v>
      </c>
      <c r="AR259" s="2">
        <f t="shared" si="115"/>
        <v>204.17000000000002</v>
      </c>
      <c r="AS259" t="b">
        <f>AF259='[3]Материалы в ДС'!A244</f>
        <v>1</v>
      </c>
      <c r="AT259" s="95">
        <f>AI259-'[3]Материалы в ДС'!D244</f>
        <v>0</v>
      </c>
    </row>
    <row r="260" ht="15" customHeight="1" outlineLevel="1">
      <c r="A260" s="108" t="s">
        <v>669</v>
      </c>
      <c r="B260" s="108"/>
      <c r="C260" s="108"/>
      <c r="D260" s="109" t="s">
        <v>228</v>
      </c>
      <c r="E260" s="109" t="s">
        <v>184</v>
      </c>
      <c r="F260" s="77">
        <v>252.74000000000001</v>
      </c>
      <c r="G260" s="78">
        <f t="shared" si="98"/>
        <v>303.29000000000002</v>
      </c>
      <c r="H260" s="78">
        <f t="shared" si="99"/>
        <v>278.32999999999998</v>
      </c>
      <c r="I260" s="78">
        <v>334</v>
      </c>
      <c r="J260" s="25">
        <f t="shared" si="100"/>
        <v>0.10125622341653195</v>
      </c>
      <c r="K260" s="158" t="s">
        <v>669</v>
      </c>
      <c r="L260" s="159" t="s">
        <v>228</v>
      </c>
      <c r="M260" s="165" t="s">
        <v>184</v>
      </c>
      <c r="N260" s="80">
        <v>284</v>
      </c>
      <c r="O260" s="80">
        <f t="shared" si="101"/>
        <v>284</v>
      </c>
      <c r="P260" s="81">
        <f t="shared" si="97"/>
        <v>-50</v>
      </c>
      <c r="Q260" s="82" t="s">
        <v>669</v>
      </c>
      <c r="R260" s="114" t="s">
        <v>228</v>
      </c>
      <c r="S260" s="114" t="s">
        <v>184</v>
      </c>
      <c r="T260" s="85">
        <v>214.93000000000001</v>
      </c>
      <c r="U260" s="86" t="b">
        <f t="shared" si="102"/>
        <v>1</v>
      </c>
      <c r="V260" s="87">
        <f t="shared" si="103"/>
        <v>-37.810000000000002</v>
      </c>
      <c r="W260" s="108" t="s">
        <v>669</v>
      </c>
      <c r="X260" s="109" t="s">
        <v>228</v>
      </c>
      <c r="Y260" s="109" t="s">
        <v>184</v>
      </c>
      <c r="Z260" s="89">
        <v>334</v>
      </c>
      <c r="AA260" s="90" t="b">
        <f t="shared" si="104"/>
        <v>1</v>
      </c>
      <c r="AB260" s="81">
        <f t="shared" si="105"/>
        <v>0</v>
      </c>
      <c r="AC260" s="91">
        <f t="shared" si="106"/>
        <v>-37.810000000000002</v>
      </c>
      <c r="AD260" s="2">
        <f t="shared" si="107"/>
        <v>-0.0020000000000095497</v>
      </c>
      <c r="AE260" s="2">
        <f>I260-Материалы!E249</f>
        <v>-226</v>
      </c>
      <c r="AF260" s="115" t="s">
        <v>669</v>
      </c>
      <c r="AG260" s="109" t="s">
        <v>228</v>
      </c>
      <c r="AH260" s="109" t="s">
        <v>184</v>
      </c>
      <c r="AI260" s="78">
        <v>340</v>
      </c>
      <c r="AJ260" s="78">
        <f t="shared" si="108"/>
        <v>408</v>
      </c>
      <c r="AK260" s="72" t="b">
        <f t="shared" si="109"/>
        <v>1</v>
      </c>
      <c r="AL260" s="93">
        <f t="shared" si="110"/>
        <v>104.70999999999998</v>
      </c>
      <c r="AM260" s="93">
        <f t="shared" si="111"/>
        <v>374.16666666666669</v>
      </c>
      <c r="AN260" s="93">
        <f t="shared" si="112"/>
        <v>449</v>
      </c>
      <c r="AO260" s="25">
        <f t="shared" si="113"/>
        <v>0.10049019607843138</v>
      </c>
      <c r="AQ260" s="2">
        <f t="shared" si="114"/>
        <v>115</v>
      </c>
      <c r="AR260" s="2">
        <f t="shared" si="115"/>
        <v>340</v>
      </c>
      <c r="AS260" t="b">
        <f>AF260='[3]Материалы в ДС'!A245</f>
        <v>1</v>
      </c>
      <c r="AT260" s="95">
        <f>AI260-'[3]Материалы в ДС'!D245</f>
        <v>0</v>
      </c>
    </row>
    <row r="261" ht="15" customHeight="1" outlineLevel="1">
      <c r="A261" s="74" t="s">
        <v>231</v>
      </c>
      <c r="B261" s="74"/>
      <c r="C261" s="74"/>
      <c r="D261" s="75" t="s">
        <v>13</v>
      </c>
      <c r="E261" s="76" t="s">
        <v>14</v>
      </c>
      <c r="F261" s="77">
        <v>64.189999999999998</v>
      </c>
      <c r="G261" s="78">
        <f t="shared" si="98"/>
        <v>77.030000000000001</v>
      </c>
      <c r="H261" s="78">
        <f t="shared" si="99"/>
        <v>78.329999999999998</v>
      </c>
      <c r="I261" s="78">
        <v>94</v>
      </c>
      <c r="J261" s="25">
        <f t="shared" si="100"/>
        <v>0.22030377774892895</v>
      </c>
      <c r="K261" s="79" t="s">
        <v>231</v>
      </c>
      <c r="L261" s="75" t="s">
        <v>13</v>
      </c>
      <c r="M261" s="76" t="s">
        <v>14</v>
      </c>
      <c r="N261" s="80">
        <v>86</v>
      </c>
      <c r="O261" s="80">
        <f t="shared" si="101"/>
        <v>86</v>
      </c>
      <c r="P261" s="81">
        <f t="shared" si="97"/>
        <v>-8</v>
      </c>
      <c r="Q261" s="82" t="s">
        <v>231</v>
      </c>
      <c r="R261" s="83" t="s">
        <v>13</v>
      </c>
      <c r="S261" s="84" t="s">
        <v>14</v>
      </c>
      <c r="T261" s="85">
        <v>58.82</v>
      </c>
      <c r="U261" s="86" t="b">
        <f t="shared" si="102"/>
        <v>1</v>
      </c>
      <c r="V261" s="87">
        <f t="shared" si="103"/>
        <v>-5.3699999999999974</v>
      </c>
      <c r="W261" s="74" t="s">
        <v>231</v>
      </c>
      <c r="X261" s="75" t="s">
        <v>13</v>
      </c>
      <c r="Y261" s="88" t="s">
        <v>14</v>
      </c>
      <c r="Z261" s="89">
        <v>94</v>
      </c>
      <c r="AA261" s="90" t="b">
        <f t="shared" si="104"/>
        <v>1</v>
      </c>
      <c r="AB261" s="81">
        <f t="shared" si="105"/>
        <v>0</v>
      </c>
      <c r="AC261" s="91">
        <f t="shared" si="106"/>
        <v>-5.3699999999999974</v>
      </c>
      <c r="AD261" s="2">
        <f t="shared" si="107"/>
        <v>-0.0020000000000095497</v>
      </c>
      <c r="AE261" s="2">
        <f>I261-Материалы!E250</f>
        <v>-426</v>
      </c>
      <c r="AF261" s="79" t="s">
        <v>231</v>
      </c>
      <c r="AG261" s="75" t="s">
        <v>13</v>
      </c>
      <c r="AH261" s="76" t="s">
        <v>14</v>
      </c>
      <c r="AI261" s="78">
        <v>80.829999999999998</v>
      </c>
      <c r="AJ261" s="78">
        <f t="shared" si="108"/>
        <v>97</v>
      </c>
      <c r="AK261" s="72" t="b">
        <f t="shared" si="109"/>
        <v>1</v>
      </c>
      <c r="AL261" s="93">
        <f t="shared" si="110"/>
        <v>19.969999999999999</v>
      </c>
      <c r="AM261" s="93">
        <f t="shared" si="111"/>
        <v>98.333333333333343</v>
      </c>
      <c r="AN261" s="93">
        <f t="shared" si="112"/>
        <v>118</v>
      </c>
      <c r="AO261" s="25">
        <f t="shared" si="113"/>
        <v>0.21649484536082475</v>
      </c>
      <c r="AQ261" s="2">
        <f t="shared" si="114"/>
        <v>24</v>
      </c>
      <c r="AR261" s="2">
        <f t="shared" si="115"/>
        <v>80.829999999999998</v>
      </c>
      <c r="AS261" t="b">
        <f>AF261='[3]Материалы в ДС'!A246</f>
        <v>1</v>
      </c>
      <c r="AT261" s="95">
        <f>AI261-'[3]Материалы в ДС'!D246</f>
        <v>0</v>
      </c>
    </row>
    <row r="262" ht="15" customHeight="1" outlineLevel="1">
      <c r="A262" s="74" t="s">
        <v>232</v>
      </c>
      <c r="B262" s="74"/>
      <c r="C262" s="74"/>
      <c r="D262" s="75" t="s">
        <v>13</v>
      </c>
      <c r="E262" s="76" t="s">
        <v>14</v>
      </c>
      <c r="F262" s="77">
        <v>31.579999999999998</v>
      </c>
      <c r="G262" s="78">
        <f t="shared" si="98"/>
        <v>37.899999999999999</v>
      </c>
      <c r="H262" s="78">
        <f t="shared" si="99"/>
        <v>38.329999999999998</v>
      </c>
      <c r="I262" s="78">
        <v>46</v>
      </c>
      <c r="J262" s="25">
        <f t="shared" si="100"/>
        <v>0.21372031662269131</v>
      </c>
      <c r="K262" s="79" t="s">
        <v>232</v>
      </c>
      <c r="L262" s="75" t="s">
        <v>13</v>
      </c>
      <c r="M262" s="76" t="s">
        <v>14</v>
      </c>
      <c r="N262" s="80">
        <v>42</v>
      </c>
      <c r="O262" s="80">
        <f t="shared" si="101"/>
        <v>42</v>
      </c>
      <c r="P262" s="81">
        <f t="shared" si="97"/>
        <v>-4</v>
      </c>
      <c r="Q262" s="82" t="s">
        <v>232</v>
      </c>
      <c r="R262" s="83" t="s">
        <v>13</v>
      </c>
      <c r="S262" s="84" t="s">
        <v>14</v>
      </c>
      <c r="T262" s="85">
        <v>28.93</v>
      </c>
      <c r="U262" s="86" t="b">
        <f t="shared" si="102"/>
        <v>1</v>
      </c>
      <c r="V262" s="87">
        <f t="shared" si="103"/>
        <v>-2.6499999999999986</v>
      </c>
      <c r="W262" s="74" t="s">
        <v>232</v>
      </c>
      <c r="X262" s="75" t="s">
        <v>13</v>
      </c>
      <c r="Y262" s="88" t="s">
        <v>14</v>
      </c>
      <c r="Z262" s="89">
        <v>46</v>
      </c>
      <c r="AA262" s="90" t="b">
        <f t="shared" si="104"/>
        <v>1</v>
      </c>
      <c r="AB262" s="81">
        <f t="shared" si="105"/>
        <v>0</v>
      </c>
      <c r="AC262" s="91">
        <f t="shared" si="106"/>
        <v>-2.6499999999999986</v>
      </c>
      <c r="AD262" s="2">
        <f t="shared" si="107"/>
        <v>-0.0040000000000048885</v>
      </c>
      <c r="AE262" s="2">
        <f>I262-Материалы!E251</f>
        <v>-544</v>
      </c>
      <c r="AF262" s="79" t="s">
        <v>232</v>
      </c>
      <c r="AG262" s="75" t="s">
        <v>13</v>
      </c>
      <c r="AH262" s="76" t="s">
        <v>14</v>
      </c>
      <c r="AI262" s="78">
        <v>39.170000000000002</v>
      </c>
      <c r="AJ262" s="78">
        <f t="shared" si="108"/>
        <v>47</v>
      </c>
      <c r="AK262" s="72" t="b">
        <f t="shared" si="109"/>
        <v>1</v>
      </c>
      <c r="AL262" s="93">
        <f t="shared" si="110"/>
        <v>9.1000000000000014</v>
      </c>
      <c r="AM262" s="93">
        <f t="shared" si="111"/>
        <v>47.5</v>
      </c>
      <c r="AN262" s="93">
        <f t="shared" si="112"/>
        <v>57</v>
      </c>
      <c r="AO262" s="25">
        <f t="shared" si="113"/>
        <v>0.21276595744680851</v>
      </c>
      <c r="AQ262" s="2">
        <f t="shared" si="114"/>
        <v>11</v>
      </c>
      <c r="AR262" s="2">
        <f t="shared" si="115"/>
        <v>39.170000000000002</v>
      </c>
      <c r="AS262" t="b">
        <f>AF262='[3]Материалы в ДС'!A247</f>
        <v>1</v>
      </c>
      <c r="AT262" s="95">
        <f>AI262-'[3]Материалы в ДС'!D247</f>
        <v>0</v>
      </c>
    </row>
    <row r="263" ht="15" customHeight="1" outlineLevel="1">
      <c r="A263" s="74" t="s">
        <v>233</v>
      </c>
      <c r="B263" s="74"/>
      <c r="C263" s="74"/>
      <c r="D263" s="75" t="s">
        <v>13</v>
      </c>
      <c r="E263" s="76" t="s">
        <v>14</v>
      </c>
      <c r="F263" s="77">
        <v>119.31</v>
      </c>
      <c r="G263" s="78">
        <f t="shared" si="98"/>
        <v>143.17000000000002</v>
      </c>
      <c r="H263" s="78">
        <f t="shared" si="99"/>
        <v>145</v>
      </c>
      <c r="I263" s="78">
        <v>174</v>
      </c>
      <c r="J263" s="25">
        <f t="shared" si="100"/>
        <v>0.2153384088845427</v>
      </c>
      <c r="K263" s="79" t="s">
        <v>233</v>
      </c>
      <c r="L263" s="75" t="s">
        <v>13</v>
      </c>
      <c r="M263" s="76" t="s">
        <v>14</v>
      </c>
      <c r="N263" s="80">
        <v>159</v>
      </c>
      <c r="O263" s="80">
        <f t="shared" si="101"/>
        <v>159</v>
      </c>
      <c r="P263" s="81">
        <f t="shared" si="97"/>
        <v>-15</v>
      </c>
      <c r="Q263" s="82" t="s">
        <v>233</v>
      </c>
      <c r="R263" s="83" t="s">
        <v>13</v>
      </c>
      <c r="S263" s="84" t="s">
        <v>14</v>
      </c>
      <c r="T263" s="85">
        <v>109.31</v>
      </c>
      <c r="U263" s="86" t="b">
        <f t="shared" si="102"/>
        <v>1</v>
      </c>
      <c r="V263" s="87">
        <f t="shared" si="103"/>
        <v>-10</v>
      </c>
      <c r="W263" s="74" t="s">
        <v>233</v>
      </c>
      <c r="X263" s="75" t="s">
        <v>13</v>
      </c>
      <c r="Y263" s="88" t="s">
        <v>14</v>
      </c>
      <c r="Z263" s="89">
        <v>174</v>
      </c>
      <c r="AA263" s="90" t="b">
        <f t="shared" si="104"/>
        <v>1</v>
      </c>
      <c r="AB263" s="81">
        <f t="shared" si="105"/>
        <v>0</v>
      </c>
      <c r="AC263" s="91">
        <f t="shared" si="106"/>
        <v>-10</v>
      </c>
      <c r="AD263" s="2">
        <f t="shared" si="107"/>
        <v>0.001999999999981128</v>
      </c>
      <c r="AE263" s="2">
        <f>I263-Материалы!E252</f>
        <v>-806</v>
      </c>
      <c r="AF263" s="79" t="s">
        <v>233</v>
      </c>
      <c r="AG263" s="75" t="s">
        <v>13</v>
      </c>
      <c r="AH263" s="76" t="s">
        <v>14</v>
      </c>
      <c r="AI263" s="78">
        <v>150.83000000000001</v>
      </c>
      <c r="AJ263" s="78">
        <f t="shared" si="108"/>
        <v>181</v>
      </c>
      <c r="AK263" s="72" t="b">
        <f t="shared" si="109"/>
        <v>1</v>
      </c>
      <c r="AL263" s="93">
        <f t="shared" si="110"/>
        <v>37.829999999999984</v>
      </c>
      <c r="AM263" s="93">
        <f t="shared" si="111"/>
        <v>183.33333333333334</v>
      </c>
      <c r="AN263" s="93">
        <f t="shared" si="112"/>
        <v>220</v>
      </c>
      <c r="AO263" s="25">
        <f t="shared" si="113"/>
        <v>0.21546961325966851</v>
      </c>
      <c r="AQ263" s="2">
        <f t="shared" si="114"/>
        <v>46</v>
      </c>
      <c r="AR263" s="2">
        <f t="shared" si="115"/>
        <v>150.83000000000001</v>
      </c>
      <c r="AS263" t="b">
        <f>AF263='[3]Материалы в ДС'!A248</f>
        <v>1</v>
      </c>
      <c r="AT263" s="95">
        <f>AI263-'[3]Материалы в ДС'!D248</f>
        <v>0</v>
      </c>
    </row>
    <row r="264" ht="15" customHeight="1" outlineLevel="1">
      <c r="A264" s="74" t="s">
        <v>234</v>
      </c>
      <c r="B264" s="74"/>
      <c r="C264" s="74"/>
      <c r="D264" s="75" t="s">
        <v>13</v>
      </c>
      <c r="E264" s="76" t="s">
        <v>14</v>
      </c>
      <c r="F264" s="77">
        <v>20</v>
      </c>
      <c r="G264" s="78">
        <f t="shared" si="98"/>
        <v>24</v>
      </c>
      <c r="H264" s="78">
        <f t="shared" si="99"/>
        <v>24.170000000000002</v>
      </c>
      <c r="I264" s="78">
        <v>29</v>
      </c>
      <c r="J264" s="25">
        <f t="shared" si="100"/>
        <v>0.20833333333333326</v>
      </c>
      <c r="K264" s="79" t="s">
        <v>234</v>
      </c>
      <c r="L264" s="75" t="s">
        <v>13</v>
      </c>
      <c r="M264" s="76" t="s">
        <v>14</v>
      </c>
      <c r="N264" s="80">
        <v>27</v>
      </c>
      <c r="O264" s="80">
        <f t="shared" si="101"/>
        <v>27</v>
      </c>
      <c r="P264" s="81">
        <f t="shared" si="97"/>
        <v>-2</v>
      </c>
      <c r="Q264" s="141" t="s">
        <v>234</v>
      </c>
      <c r="R264" s="83" t="s">
        <v>13</v>
      </c>
      <c r="S264" s="84" t="s">
        <v>14</v>
      </c>
      <c r="T264" s="85">
        <v>18.32</v>
      </c>
      <c r="U264" s="86" t="b">
        <f t="shared" si="102"/>
        <v>1</v>
      </c>
      <c r="V264" s="87">
        <f t="shared" si="103"/>
        <v>-1.6799999999999997</v>
      </c>
      <c r="W264" s="74" t="s">
        <v>234</v>
      </c>
      <c r="X264" s="75" t="s">
        <v>13</v>
      </c>
      <c r="Y264" s="88" t="s">
        <v>14</v>
      </c>
      <c r="Z264" s="89">
        <v>29</v>
      </c>
      <c r="AA264" s="90" t="b">
        <f t="shared" si="104"/>
        <v>1</v>
      </c>
      <c r="AB264" s="81">
        <f t="shared" si="105"/>
        <v>0</v>
      </c>
      <c r="AC264" s="91">
        <f t="shared" si="106"/>
        <v>-1.6799999999999997</v>
      </c>
      <c r="AD264" s="2">
        <f t="shared" si="107"/>
        <v>0</v>
      </c>
      <c r="AE264" s="2">
        <f>I264-Материалы!E253</f>
        <v>-521</v>
      </c>
      <c r="AF264" s="79" t="s">
        <v>234</v>
      </c>
      <c r="AG264" s="75" t="s">
        <v>13</v>
      </c>
      <c r="AH264" s="76" t="s">
        <v>14</v>
      </c>
      <c r="AI264" s="78">
        <v>25</v>
      </c>
      <c r="AJ264" s="78">
        <f t="shared" si="108"/>
        <v>30</v>
      </c>
      <c r="AK264" s="72" t="b">
        <f t="shared" si="109"/>
        <v>1</v>
      </c>
      <c r="AL264" s="93">
        <f t="shared" si="110"/>
        <v>6</v>
      </c>
      <c r="AM264" s="93">
        <f t="shared" si="111"/>
        <v>30</v>
      </c>
      <c r="AN264" s="93">
        <f t="shared" si="112"/>
        <v>36</v>
      </c>
      <c r="AO264" s="25">
        <f t="shared" si="113"/>
        <v>0.20000000000000001</v>
      </c>
      <c r="AQ264" s="2">
        <f t="shared" si="114"/>
        <v>7</v>
      </c>
      <c r="AR264" s="2">
        <f t="shared" si="115"/>
        <v>25</v>
      </c>
      <c r="AS264" t="b">
        <f>AF264='[3]Материалы в ДС'!A249</f>
        <v>1</v>
      </c>
      <c r="AT264" s="95">
        <f>AI264-'[3]Материалы в ДС'!D249</f>
        <v>0</v>
      </c>
    </row>
    <row r="265" ht="15" customHeight="1" outlineLevel="1">
      <c r="A265" s="74" t="s">
        <v>235</v>
      </c>
      <c r="B265" s="74"/>
      <c r="C265" s="74"/>
      <c r="D265" s="75" t="s">
        <v>13</v>
      </c>
      <c r="E265" s="76" t="s">
        <v>14</v>
      </c>
      <c r="F265" s="77">
        <v>139.59999999999999</v>
      </c>
      <c r="G265" s="78">
        <f t="shared" si="98"/>
        <v>167.52000000000001</v>
      </c>
      <c r="H265" s="78">
        <f t="shared" si="99"/>
        <v>152.5</v>
      </c>
      <c r="I265" s="78">
        <v>183</v>
      </c>
      <c r="J265" s="25">
        <f t="shared" si="100"/>
        <v>0.092406876790830816</v>
      </c>
      <c r="K265" s="79" t="s">
        <v>235</v>
      </c>
      <c r="L265" s="75" t="s">
        <v>13</v>
      </c>
      <c r="M265" s="76" t="s">
        <v>14</v>
      </c>
      <c r="N265" s="80">
        <v>168</v>
      </c>
      <c r="O265" s="80">
        <f t="shared" si="101"/>
        <v>168</v>
      </c>
      <c r="P265" s="81">
        <f t="shared" si="97"/>
        <v>-15</v>
      </c>
      <c r="Q265" s="141" t="s">
        <v>235</v>
      </c>
      <c r="R265" s="83" t="s">
        <v>13</v>
      </c>
      <c r="S265" s="84" t="s">
        <v>14</v>
      </c>
      <c r="T265" s="85">
        <v>127.92</v>
      </c>
      <c r="U265" s="86" t="b">
        <f t="shared" si="102"/>
        <v>1</v>
      </c>
      <c r="V265" s="87">
        <f t="shared" si="103"/>
        <v>-11.679999999999993</v>
      </c>
      <c r="W265" s="74" t="s">
        <v>235</v>
      </c>
      <c r="X265" s="75" t="s">
        <v>13</v>
      </c>
      <c r="Y265" s="88" t="s">
        <v>14</v>
      </c>
      <c r="Z265" s="89">
        <v>183</v>
      </c>
      <c r="AA265" s="90" t="b">
        <f t="shared" si="104"/>
        <v>1</v>
      </c>
      <c r="AB265" s="81">
        <f t="shared" si="105"/>
        <v>0</v>
      </c>
      <c r="AC265" s="91">
        <f t="shared" si="106"/>
        <v>-11.679999999999993</v>
      </c>
      <c r="AD265" s="2">
        <f t="shared" si="107"/>
        <v>-2.8421709430404007e-14</v>
      </c>
      <c r="AE265" s="2">
        <f>I265-Материалы!E254</f>
        <v>-717</v>
      </c>
      <c r="AF265" s="79" t="s">
        <v>235</v>
      </c>
      <c r="AG265" s="75" t="s">
        <v>13</v>
      </c>
      <c r="AH265" s="76" t="s">
        <v>14</v>
      </c>
      <c r="AI265" s="78">
        <v>176.66999999999999</v>
      </c>
      <c r="AJ265" s="78">
        <f t="shared" si="108"/>
        <v>212</v>
      </c>
      <c r="AK265" s="72" t="b">
        <f t="shared" si="109"/>
        <v>1</v>
      </c>
      <c r="AL265" s="93">
        <f t="shared" si="110"/>
        <v>44.47999999999999</v>
      </c>
      <c r="AM265" s="93">
        <f t="shared" si="111"/>
        <v>193.33333333333334</v>
      </c>
      <c r="AN265" s="93">
        <f t="shared" si="112"/>
        <v>232</v>
      </c>
      <c r="AO265" s="25">
        <f t="shared" si="113"/>
        <v>0.094339622641509441</v>
      </c>
      <c r="AQ265" s="2">
        <f t="shared" si="114"/>
        <v>49</v>
      </c>
      <c r="AR265" s="2">
        <f t="shared" si="115"/>
        <v>176.67000000000002</v>
      </c>
      <c r="AS265" t="b">
        <f>AF265='[3]Материалы в ДС'!A250</f>
        <v>1</v>
      </c>
      <c r="AT265" s="95">
        <f>AI265-'[3]Материалы в ДС'!D250</f>
        <v>0</v>
      </c>
    </row>
    <row r="266" ht="15" customHeight="1" outlineLevel="1">
      <c r="A266" s="74" t="s">
        <v>237</v>
      </c>
      <c r="B266" s="74"/>
      <c r="C266" s="74"/>
      <c r="D266" s="75" t="s">
        <v>13</v>
      </c>
      <c r="E266" s="76" t="s">
        <v>14</v>
      </c>
      <c r="F266" s="77">
        <v>149.66</v>
      </c>
      <c r="G266" s="78">
        <f t="shared" si="98"/>
        <v>179.59</v>
      </c>
      <c r="H266" s="78">
        <f t="shared" si="99"/>
        <v>165</v>
      </c>
      <c r="I266" s="78">
        <v>198</v>
      </c>
      <c r="J266" s="25">
        <f t="shared" si="100"/>
        <v>0.10251127568350138</v>
      </c>
      <c r="K266" s="79" t="s">
        <v>237</v>
      </c>
      <c r="L266" s="75" t="s">
        <v>13</v>
      </c>
      <c r="M266" s="76" t="s">
        <v>14</v>
      </c>
      <c r="N266" s="80">
        <v>181</v>
      </c>
      <c r="O266" s="80">
        <f t="shared" si="101"/>
        <v>181</v>
      </c>
      <c r="P266" s="81">
        <f t="shared" si="97"/>
        <v>-17</v>
      </c>
      <c r="Q266" s="141" t="s">
        <v>237</v>
      </c>
      <c r="R266" s="83" t="s">
        <v>13</v>
      </c>
      <c r="S266" s="84" t="s">
        <v>14</v>
      </c>
      <c r="T266" s="85">
        <v>137.13</v>
      </c>
      <c r="U266" s="86" t="b">
        <f t="shared" si="102"/>
        <v>1</v>
      </c>
      <c r="V266" s="87">
        <f t="shared" si="103"/>
        <v>-12.530000000000001</v>
      </c>
      <c r="W266" s="74" t="s">
        <v>237</v>
      </c>
      <c r="X266" s="75" t="s">
        <v>13</v>
      </c>
      <c r="Y266" s="88" t="s">
        <v>14</v>
      </c>
      <c r="Z266" s="89">
        <v>198</v>
      </c>
      <c r="AA266" s="90" t="b">
        <f t="shared" si="104"/>
        <v>1</v>
      </c>
      <c r="AB266" s="81">
        <f t="shared" si="105"/>
        <v>0</v>
      </c>
      <c r="AC266" s="91">
        <f t="shared" si="106"/>
        <v>-12.530000000000001</v>
      </c>
      <c r="AD266" s="2">
        <f t="shared" si="107"/>
        <v>0.001999999999981128</v>
      </c>
      <c r="AE266" s="2">
        <f>I266-Материалы!E255</f>
        <v>158</v>
      </c>
      <c r="AF266" s="79" t="s">
        <v>237</v>
      </c>
      <c r="AG266" s="75" t="s">
        <v>13</v>
      </c>
      <c r="AH266" s="76" t="s">
        <v>14</v>
      </c>
      <c r="AI266" s="78">
        <v>189.16999999999999</v>
      </c>
      <c r="AJ266" s="78">
        <f t="shared" si="108"/>
        <v>227</v>
      </c>
      <c r="AK266" s="72" t="b">
        <f t="shared" si="109"/>
        <v>1</v>
      </c>
      <c r="AL266" s="93">
        <f t="shared" si="110"/>
        <v>47.409999999999997</v>
      </c>
      <c r="AM266" s="93">
        <f t="shared" si="111"/>
        <v>208.33333333333334</v>
      </c>
      <c r="AN266" s="93">
        <f t="shared" si="112"/>
        <v>250</v>
      </c>
      <c r="AO266" s="25">
        <f t="shared" si="113"/>
        <v>0.1013215859030837</v>
      </c>
      <c r="AQ266" s="2">
        <f t="shared" si="114"/>
        <v>52</v>
      </c>
      <c r="AR266" s="2">
        <f t="shared" si="115"/>
        <v>189.17000000000002</v>
      </c>
      <c r="AS266" t="b">
        <f>AF266='[3]Материалы в ДС'!A251</f>
        <v>1</v>
      </c>
      <c r="AT266" s="95">
        <f>AI266-'[3]Материалы в ДС'!D251</f>
        <v>0</v>
      </c>
    </row>
    <row r="267" ht="15" customHeight="1" outlineLevel="1">
      <c r="A267" s="74" t="s">
        <v>238</v>
      </c>
      <c r="B267" s="74"/>
      <c r="C267" s="74"/>
      <c r="D267" s="75" t="s">
        <v>13</v>
      </c>
      <c r="E267" s="76" t="s">
        <v>14</v>
      </c>
      <c r="F267" s="77">
        <v>242.59</v>
      </c>
      <c r="G267" s="78">
        <f t="shared" si="98"/>
        <v>291.11000000000001</v>
      </c>
      <c r="H267" s="78">
        <f t="shared" si="99"/>
        <v>266.67000000000002</v>
      </c>
      <c r="I267" s="78">
        <v>320</v>
      </c>
      <c r="J267" s="25">
        <f t="shared" si="100"/>
        <v>0.099240836797086951</v>
      </c>
      <c r="K267" s="79" t="s">
        <v>238</v>
      </c>
      <c r="L267" s="75" t="s">
        <v>13</v>
      </c>
      <c r="M267" s="76" t="s">
        <v>14</v>
      </c>
      <c r="N267" s="80">
        <v>293</v>
      </c>
      <c r="O267" s="80">
        <f t="shared" si="101"/>
        <v>293</v>
      </c>
      <c r="P267" s="81">
        <f t="shared" si="97"/>
        <v>-27</v>
      </c>
      <c r="Q267" s="141" t="s">
        <v>238</v>
      </c>
      <c r="R267" s="83" t="s">
        <v>13</v>
      </c>
      <c r="S267" s="84" t="s">
        <v>14</v>
      </c>
      <c r="T267" s="85">
        <v>222.27000000000001</v>
      </c>
      <c r="U267" s="86" t="b">
        <f t="shared" si="102"/>
        <v>1</v>
      </c>
      <c r="V267" s="87">
        <f t="shared" si="103"/>
        <v>-20.319999999999993</v>
      </c>
      <c r="W267" s="74" t="s">
        <v>238</v>
      </c>
      <c r="X267" s="75" t="s">
        <v>13</v>
      </c>
      <c r="Y267" s="88" t="s">
        <v>14</v>
      </c>
      <c r="Z267" s="89">
        <v>320</v>
      </c>
      <c r="AA267" s="90" t="b">
        <f t="shared" si="104"/>
        <v>1</v>
      </c>
      <c r="AB267" s="81">
        <f t="shared" si="105"/>
        <v>0</v>
      </c>
      <c r="AC267" s="91">
        <f t="shared" si="106"/>
        <v>-20.319999999999993</v>
      </c>
      <c r="AD267" s="2">
        <f t="shared" si="107"/>
        <v>-0.0020000000000095497</v>
      </c>
      <c r="AE267" s="2">
        <f>I267-Материалы!E256</f>
        <v>270</v>
      </c>
      <c r="AF267" s="79" t="s">
        <v>238</v>
      </c>
      <c r="AG267" s="75" t="s">
        <v>13</v>
      </c>
      <c r="AH267" s="76" t="s">
        <v>14</v>
      </c>
      <c r="AI267" s="78">
        <v>306.67000000000002</v>
      </c>
      <c r="AJ267" s="78">
        <f t="shared" si="108"/>
        <v>368</v>
      </c>
      <c r="AK267" s="72" t="b">
        <f t="shared" si="109"/>
        <v>1</v>
      </c>
      <c r="AL267" s="93">
        <f t="shared" si="110"/>
        <v>76.889999999999986</v>
      </c>
      <c r="AM267" s="93">
        <f t="shared" si="111"/>
        <v>337.5</v>
      </c>
      <c r="AN267" s="93">
        <f t="shared" si="112"/>
        <v>405</v>
      </c>
      <c r="AO267" s="25">
        <f t="shared" si="113"/>
        <v>0.10054347826086957</v>
      </c>
      <c r="AQ267" s="2">
        <f t="shared" si="114"/>
        <v>85</v>
      </c>
      <c r="AR267" s="2">
        <f t="shared" si="115"/>
        <v>306.67000000000002</v>
      </c>
      <c r="AS267" t="b">
        <f>AF267='[3]Материалы в ДС'!A252</f>
        <v>1</v>
      </c>
      <c r="AT267" s="95">
        <f>AI267-'[3]Материалы в ДС'!D252</f>
        <v>0</v>
      </c>
    </row>
    <row r="268" ht="15" customHeight="1" outlineLevel="1">
      <c r="A268" s="69" t="s">
        <v>239</v>
      </c>
      <c r="B268" s="69"/>
      <c r="C268" s="69"/>
      <c r="D268" s="59"/>
      <c r="E268" s="96"/>
      <c r="F268" s="97">
        <v>0</v>
      </c>
      <c r="G268" s="166"/>
      <c r="H268" s="166">
        <f t="shared" si="99"/>
        <v>0</v>
      </c>
      <c r="I268" s="166"/>
      <c r="J268" s="25"/>
      <c r="K268" s="62" t="s">
        <v>239</v>
      </c>
      <c r="L268" s="63"/>
      <c r="M268" s="99"/>
      <c r="N268" s="100"/>
      <c r="O268" s="100"/>
      <c r="P268" s="81">
        <f t="shared" si="97"/>
        <v>0</v>
      </c>
      <c r="Q268" s="66" t="s">
        <v>239</v>
      </c>
      <c r="R268" s="67"/>
      <c r="S268" s="101"/>
      <c r="T268" s="102">
        <v>0</v>
      </c>
      <c r="U268" s="86" t="b">
        <f t="shared" si="102"/>
        <v>1</v>
      </c>
      <c r="V268" s="87">
        <f t="shared" si="103"/>
        <v>0</v>
      </c>
      <c r="W268" s="69" t="s">
        <v>239</v>
      </c>
      <c r="X268" s="59"/>
      <c r="Y268" s="96"/>
      <c r="Z268" s="103"/>
      <c r="AA268" s="90" t="b">
        <f t="shared" si="104"/>
        <v>1</v>
      </c>
      <c r="AB268" s="81">
        <f t="shared" si="105"/>
        <v>0</v>
      </c>
      <c r="AC268" s="91">
        <f t="shared" si="106"/>
        <v>0</v>
      </c>
      <c r="AD268" s="2">
        <f t="shared" si="107"/>
        <v>0</v>
      </c>
      <c r="AF268" s="57" t="s">
        <v>239</v>
      </c>
      <c r="AG268" s="59"/>
      <c r="AH268" s="96"/>
      <c r="AI268" s="98">
        <v>0</v>
      </c>
      <c r="AJ268" s="104"/>
      <c r="AK268" s="72" t="b">
        <f t="shared" si="109"/>
        <v>1</v>
      </c>
      <c r="AL268" s="70"/>
      <c r="AM268" s="70"/>
      <c r="AN268" s="70"/>
      <c r="AQ268" s="2"/>
      <c r="AR268" s="2">
        <f t="shared" si="115"/>
        <v>0</v>
      </c>
      <c r="AS268" t="b">
        <f>AF268='[3]Материалы в ДС'!A253</f>
        <v>1</v>
      </c>
      <c r="AT268" s="95">
        <f>AI268-'[3]Материалы в ДС'!D253</f>
        <v>0</v>
      </c>
    </row>
    <row r="269" ht="15" customHeight="1" outlineLevel="1">
      <c r="A269" s="74" t="s">
        <v>240</v>
      </c>
      <c r="B269" s="74"/>
      <c r="C269" s="74"/>
      <c r="D269" s="75" t="s">
        <v>670</v>
      </c>
      <c r="E269" s="76" t="s">
        <v>14</v>
      </c>
      <c r="F269" s="77">
        <v>240.88999999999999</v>
      </c>
      <c r="G269" s="78">
        <f t="shared" si="98"/>
        <v>289.06999999999999</v>
      </c>
      <c r="H269" s="78">
        <f t="shared" si="99"/>
        <v>276.67000000000002</v>
      </c>
      <c r="I269" s="78">
        <v>332</v>
      </c>
      <c r="J269" s="25">
        <f t="shared" si="100"/>
        <v>0.14851074134292741</v>
      </c>
      <c r="K269" s="79" t="s">
        <v>240</v>
      </c>
      <c r="L269" s="75" t="s">
        <v>670</v>
      </c>
      <c r="M269" s="76" t="s">
        <v>14</v>
      </c>
      <c r="N269" s="80">
        <v>316</v>
      </c>
      <c r="O269" s="80">
        <f t="shared" si="101"/>
        <v>316</v>
      </c>
      <c r="P269" s="81">
        <f t="shared" si="97"/>
        <v>-16</v>
      </c>
      <c r="Q269" s="82" t="s">
        <v>240</v>
      </c>
      <c r="R269" s="83" t="s">
        <v>670</v>
      </c>
      <c r="S269" s="84" t="s">
        <v>14</v>
      </c>
      <c r="T269" s="85">
        <v>229.41999999999999</v>
      </c>
      <c r="U269" s="86" t="b">
        <f t="shared" si="102"/>
        <v>1</v>
      </c>
      <c r="V269" s="87">
        <f t="shared" si="103"/>
        <v>-11.469999999999999</v>
      </c>
      <c r="W269" s="74" t="s">
        <v>240</v>
      </c>
      <c r="X269" s="75" t="s">
        <v>670</v>
      </c>
      <c r="Y269" s="88" t="s">
        <v>14</v>
      </c>
      <c r="Z269" s="89">
        <v>332</v>
      </c>
      <c r="AA269" s="90" t="b">
        <f t="shared" si="104"/>
        <v>1</v>
      </c>
      <c r="AB269" s="81">
        <f t="shared" si="105"/>
        <v>0</v>
      </c>
      <c r="AC269" s="91">
        <f t="shared" si="106"/>
        <v>-11.469999999999999</v>
      </c>
      <c r="AD269" s="2">
        <f t="shared" si="107"/>
        <v>-0.0020000000000095497</v>
      </c>
      <c r="AE269" s="2" t="e">
        <f>I269-$'материалы'.#ref</f>
        <v>#NAME?</v>
      </c>
      <c r="AF269" s="121" t="s">
        <v>240</v>
      </c>
      <c r="AG269" s="117" t="s">
        <v>670</v>
      </c>
      <c r="AH269" s="118" t="s">
        <v>14</v>
      </c>
      <c r="AI269" s="120">
        <v>0</v>
      </c>
      <c r="AJ269" s="120">
        <f t="shared" si="108"/>
        <v>0</v>
      </c>
      <c r="AK269" s="26" t="b">
        <f t="shared" si="109"/>
        <v>1</v>
      </c>
      <c r="AL269" s="135">
        <f t="shared" si="110"/>
        <v>-289.06999999999999</v>
      </c>
      <c r="AM269" s="135">
        <f t="shared" si="111"/>
        <v>0</v>
      </c>
      <c r="AN269" s="135">
        <f t="shared" si="112"/>
        <v>0</v>
      </c>
      <c r="AO269" s="16" t="e">
        <f t="shared" si="113"/>
        <v>#DIV/0!</v>
      </c>
      <c r="AP269" s="26"/>
      <c r="AQ269" s="134">
        <f t="shared" si="114"/>
        <v>-332</v>
      </c>
      <c r="AR269" s="134">
        <f t="shared" si="115"/>
        <v>0</v>
      </c>
      <c r="AS269" s="26" t="b">
        <f>AF269='[3]Материалы в ДС'!A254</f>
        <v>0</v>
      </c>
      <c r="AT269" s="136">
        <f>AI269-'[3]Материалы в ДС'!D254</f>
        <v>-107.5</v>
      </c>
      <c r="AU269" s="26" t="s">
        <v>594</v>
      </c>
    </row>
    <row r="270" ht="15" customHeight="1" outlineLevel="1">
      <c r="A270" s="74" t="s">
        <v>242</v>
      </c>
      <c r="B270" s="74"/>
      <c r="C270" s="74"/>
      <c r="D270" s="75" t="s">
        <v>13</v>
      </c>
      <c r="E270" s="76" t="s">
        <v>14</v>
      </c>
      <c r="F270" s="77">
        <v>79.310000000000002</v>
      </c>
      <c r="G270" s="78">
        <f t="shared" si="98"/>
        <v>95.170000000000002</v>
      </c>
      <c r="H270" s="78">
        <f t="shared" si="99"/>
        <v>95.829999999999998</v>
      </c>
      <c r="I270" s="78">
        <v>115</v>
      </c>
      <c r="J270" s="25">
        <f t="shared" si="100"/>
        <v>0.20836398024587588</v>
      </c>
      <c r="K270" s="79" t="s">
        <v>242</v>
      </c>
      <c r="L270" s="75" t="s">
        <v>13</v>
      </c>
      <c r="M270" s="76" t="s">
        <v>14</v>
      </c>
      <c r="N270" s="80">
        <v>98</v>
      </c>
      <c r="O270" s="80">
        <f t="shared" si="101"/>
        <v>98</v>
      </c>
      <c r="P270" s="81">
        <f t="shared" si="97"/>
        <v>-17</v>
      </c>
      <c r="Q270" s="82" t="s">
        <v>242</v>
      </c>
      <c r="R270" s="83" t="s">
        <v>13</v>
      </c>
      <c r="S270" s="84" t="s">
        <v>14</v>
      </c>
      <c r="T270" s="85">
        <v>67.379999999999995</v>
      </c>
      <c r="U270" s="86" t="b">
        <f t="shared" si="102"/>
        <v>1</v>
      </c>
      <c r="V270" s="87">
        <f t="shared" si="103"/>
        <v>-11.930000000000007</v>
      </c>
      <c r="W270" s="74" t="s">
        <v>242</v>
      </c>
      <c r="X270" s="75" t="s">
        <v>13</v>
      </c>
      <c r="Y270" s="88" t="s">
        <v>14</v>
      </c>
      <c r="Z270" s="89">
        <v>115</v>
      </c>
      <c r="AA270" s="90" t="b">
        <f t="shared" si="104"/>
        <v>1</v>
      </c>
      <c r="AB270" s="81">
        <f t="shared" si="105"/>
        <v>0</v>
      </c>
      <c r="AC270" s="91">
        <f t="shared" si="106"/>
        <v>-11.930000000000007</v>
      </c>
      <c r="AD270" s="2">
        <f t="shared" si="107"/>
        <v>0.0019999999999953388</v>
      </c>
      <c r="AE270" s="2">
        <f>I270-Материалы!E258</f>
        <v>-15</v>
      </c>
      <c r="AF270" s="79" t="s">
        <v>242</v>
      </c>
      <c r="AG270" s="75" t="s">
        <v>13</v>
      </c>
      <c r="AH270" s="76" t="s">
        <v>14</v>
      </c>
      <c r="AI270" s="78">
        <v>107.5</v>
      </c>
      <c r="AJ270" s="78">
        <f t="shared" si="108"/>
        <v>129</v>
      </c>
      <c r="AK270" s="72" t="b">
        <f t="shared" si="109"/>
        <v>1</v>
      </c>
      <c r="AL270" s="93">
        <f t="shared" si="110"/>
        <v>33.829999999999998</v>
      </c>
      <c r="AM270" s="93">
        <f t="shared" si="111"/>
        <v>130</v>
      </c>
      <c r="AN270" s="93">
        <f t="shared" si="112"/>
        <v>156</v>
      </c>
      <c r="AO270" s="25">
        <f t="shared" si="113"/>
        <v>0.20930232558139536</v>
      </c>
      <c r="AQ270" s="2">
        <f t="shared" si="114"/>
        <v>41</v>
      </c>
      <c r="AR270" s="2">
        <f t="shared" si="115"/>
        <v>107.5</v>
      </c>
      <c r="AS270" t="b">
        <f>AF270='[3]Материалы в ДС'!A254</f>
        <v>1</v>
      </c>
      <c r="AT270" s="95">
        <f>AI270-'[3]Материалы в ДС'!D254</f>
        <v>0</v>
      </c>
    </row>
    <row r="271" ht="15" customHeight="1">
      <c r="A271" s="74" t="s">
        <v>243</v>
      </c>
      <c r="B271" s="74"/>
      <c r="C271" s="74"/>
      <c r="D271" s="75" t="s">
        <v>22</v>
      </c>
      <c r="E271" s="76" t="s">
        <v>14</v>
      </c>
      <c r="F271" s="77">
        <v>424.17000000000002</v>
      </c>
      <c r="G271" s="78">
        <f t="shared" si="98"/>
        <v>509</v>
      </c>
      <c r="H271" s="78">
        <f t="shared" si="99"/>
        <v>466.67000000000002</v>
      </c>
      <c r="I271" s="78">
        <v>560</v>
      </c>
      <c r="J271" s="25">
        <f t="shared" si="100"/>
        <v>0.10019646365422408</v>
      </c>
      <c r="K271" s="79" t="s">
        <v>243</v>
      </c>
      <c r="L271" s="75" t="s">
        <v>22</v>
      </c>
      <c r="M271" s="76" t="s">
        <v>14</v>
      </c>
      <c r="N271" s="80">
        <v>532</v>
      </c>
      <c r="O271" s="80">
        <f t="shared" si="101"/>
        <v>532</v>
      </c>
      <c r="P271" s="81">
        <f t="shared" si="97"/>
        <v>-28</v>
      </c>
      <c r="Q271" s="82" t="s">
        <v>243</v>
      </c>
      <c r="R271" s="83" t="s">
        <v>22</v>
      </c>
      <c r="S271" s="84" t="s">
        <v>14</v>
      </c>
      <c r="T271" s="85">
        <v>402.83999999999997</v>
      </c>
      <c r="U271" s="86" t="b">
        <f t="shared" si="102"/>
        <v>1</v>
      </c>
      <c r="V271" s="87">
        <f t="shared" si="103"/>
        <v>-21.330000000000041</v>
      </c>
      <c r="W271" s="74" t="s">
        <v>243</v>
      </c>
      <c r="X271" s="75" t="s">
        <v>22</v>
      </c>
      <c r="Y271" s="88" t="s">
        <v>14</v>
      </c>
      <c r="Z271" s="89">
        <v>560</v>
      </c>
      <c r="AA271" s="90" t="b">
        <f t="shared" si="104"/>
        <v>1</v>
      </c>
      <c r="AB271" s="81">
        <f t="shared" si="105"/>
        <v>0</v>
      </c>
      <c r="AC271" s="91">
        <f t="shared" si="106"/>
        <v>-21.330000000000041</v>
      </c>
      <c r="AD271" s="2">
        <f t="shared" si="107"/>
        <v>0.0040000000000190994</v>
      </c>
      <c r="AE271" s="2">
        <f>I271-Материалы!E259</f>
        <v>360</v>
      </c>
      <c r="AF271" s="79" t="s">
        <v>243</v>
      </c>
      <c r="AG271" s="75" t="s">
        <v>22</v>
      </c>
      <c r="AH271" s="76" t="s">
        <v>14</v>
      </c>
      <c r="AI271" s="78">
        <v>751.66999999999996</v>
      </c>
      <c r="AJ271" s="78">
        <f t="shared" si="108"/>
        <v>902</v>
      </c>
      <c r="AK271" s="72" t="b">
        <f t="shared" si="109"/>
        <v>1</v>
      </c>
      <c r="AL271" s="93">
        <f t="shared" si="110"/>
        <v>393</v>
      </c>
      <c r="AM271" s="93">
        <f t="shared" si="111"/>
        <v>826.66666666666674</v>
      </c>
      <c r="AN271" s="93">
        <f t="shared" si="112"/>
        <v>992</v>
      </c>
      <c r="AO271" s="25">
        <f t="shared" si="113"/>
        <v>0.099778270509977826</v>
      </c>
      <c r="AQ271" s="2">
        <f t="shared" si="114"/>
        <v>432</v>
      </c>
      <c r="AR271" s="2">
        <f t="shared" si="115"/>
        <v>751.66999999999996</v>
      </c>
      <c r="AS271" t="b">
        <f>AF271='[3]Материалы в ДС'!A255</f>
        <v>1</v>
      </c>
      <c r="AT271" s="95">
        <f>AI271-'[3]Материалы в ДС'!D255</f>
        <v>0</v>
      </c>
    </row>
    <row r="272" ht="15" customHeight="1" outlineLevel="1">
      <c r="A272" s="74" t="s">
        <v>244</v>
      </c>
      <c r="B272" s="74"/>
      <c r="C272" s="74"/>
      <c r="D272" s="75" t="s">
        <v>13</v>
      </c>
      <c r="E272" s="76" t="s">
        <v>14</v>
      </c>
      <c r="F272" s="77">
        <v>785.83000000000004</v>
      </c>
      <c r="G272" s="78">
        <f t="shared" si="98"/>
        <v>943</v>
      </c>
      <c r="H272" s="78">
        <f t="shared" si="99"/>
        <v>911.67000000000007</v>
      </c>
      <c r="I272" s="78">
        <v>1094</v>
      </c>
      <c r="J272" s="25">
        <f t="shared" si="100"/>
        <v>0.16012725344644752</v>
      </c>
      <c r="K272" s="79" t="s">
        <v>244</v>
      </c>
      <c r="L272" s="75" t="s">
        <v>13</v>
      </c>
      <c r="M272" s="76" t="s">
        <v>14</v>
      </c>
      <c r="N272" s="80">
        <v>974</v>
      </c>
      <c r="O272" s="80">
        <f t="shared" si="101"/>
        <v>974</v>
      </c>
      <c r="P272" s="81">
        <f t="shared" si="97"/>
        <v>-120</v>
      </c>
      <c r="Q272" s="82" t="s">
        <v>244</v>
      </c>
      <c r="R272" s="83" t="s">
        <v>13</v>
      </c>
      <c r="S272" s="84" t="s">
        <v>14</v>
      </c>
      <c r="T272" s="85">
        <v>699.45000000000005</v>
      </c>
      <c r="U272" s="86" t="b">
        <f t="shared" si="102"/>
        <v>1</v>
      </c>
      <c r="V272" s="87">
        <f t="shared" si="103"/>
        <v>-86.379999999999995</v>
      </c>
      <c r="W272" s="74" t="s">
        <v>244</v>
      </c>
      <c r="X272" s="75" t="s">
        <v>13</v>
      </c>
      <c r="Y272" s="88" t="s">
        <v>14</v>
      </c>
      <c r="Z272" s="89">
        <v>1094</v>
      </c>
      <c r="AA272" s="90" t="b">
        <f t="shared" si="104"/>
        <v>1</v>
      </c>
      <c r="AB272" s="81">
        <f t="shared" si="105"/>
        <v>0</v>
      </c>
      <c r="AC272" s="91">
        <f t="shared" si="106"/>
        <v>-86.379999999999995</v>
      </c>
      <c r="AD272" s="2">
        <f t="shared" si="107"/>
        <v>-0.0040000000000190994</v>
      </c>
      <c r="AE272" s="2">
        <f>I272-Материалы!E260</f>
        <v>774</v>
      </c>
      <c r="AF272" s="79" t="s">
        <v>244</v>
      </c>
      <c r="AG272" s="75" t="s">
        <v>13</v>
      </c>
      <c r="AH272" s="76" t="s">
        <v>14</v>
      </c>
      <c r="AI272" s="78">
        <v>1066.6700000000001</v>
      </c>
      <c r="AJ272" s="78">
        <f t="shared" si="108"/>
        <v>1280</v>
      </c>
      <c r="AK272" s="72" t="b">
        <f t="shared" si="109"/>
        <v>1</v>
      </c>
      <c r="AL272" s="93">
        <f t="shared" si="110"/>
        <v>337</v>
      </c>
      <c r="AM272" s="93">
        <f t="shared" si="111"/>
        <v>1237.5</v>
      </c>
      <c r="AN272" s="93">
        <f t="shared" si="112"/>
        <v>1485</v>
      </c>
      <c r="AO272" s="25">
        <f t="shared" si="113"/>
        <v>0.16015625</v>
      </c>
      <c r="AQ272" s="2">
        <f t="shared" si="114"/>
        <v>391</v>
      </c>
      <c r="AR272" s="2">
        <f t="shared" si="115"/>
        <v>1066.6700000000001</v>
      </c>
      <c r="AS272" t="b">
        <f>AF272='[3]Материалы в ДС'!A256</f>
        <v>1</v>
      </c>
      <c r="AT272" s="95">
        <f>AI272-'[3]Материалы в ДС'!D256</f>
        <v>0</v>
      </c>
    </row>
    <row r="273" ht="15" customHeight="1" outlineLevel="1">
      <c r="A273" s="74" t="s">
        <v>245</v>
      </c>
      <c r="B273" s="74"/>
      <c r="C273" s="74"/>
      <c r="D273" s="75" t="s">
        <v>13</v>
      </c>
      <c r="E273" s="76" t="s">
        <v>14</v>
      </c>
      <c r="F273" s="77">
        <v>1274.48</v>
      </c>
      <c r="G273" s="78">
        <f t="shared" si="98"/>
        <v>1529.3800000000001</v>
      </c>
      <c r="H273" s="78">
        <f t="shared" si="99"/>
        <v>1478.3299999999999</v>
      </c>
      <c r="I273" s="78">
        <v>1774</v>
      </c>
      <c r="J273" s="25">
        <f t="shared" si="100"/>
        <v>0.15994716813349186</v>
      </c>
      <c r="K273" s="79" t="s">
        <v>245</v>
      </c>
      <c r="L273" s="75" t="s">
        <v>13</v>
      </c>
      <c r="M273" s="76" t="s">
        <v>14</v>
      </c>
      <c r="N273" s="80">
        <v>1579</v>
      </c>
      <c r="O273" s="80">
        <f t="shared" si="101"/>
        <v>1579</v>
      </c>
      <c r="P273" s="81">
        <f t="shared" si="97"/>
        <v>-195</v>
      </c>
      <c r="Q273" s="82" t="s">
        <v>245</v>
      </c>
      <c r="R273" s="83" t="s">
        <v>13</v>
      </c>
      <c r="S273" s="84" t="s">
        <v>14</v>
      </c>
      <c r="T273" s="106">
        <v>1134.3900000000001</v>
      </c>
      <c r="U273" s="86" t="b">
        <f t="shared" si="102"/>
        <v>1</v>
      </c>
      <c r="V273" s="87">
        <f t="shared" si="103"/>
        <v>-140.08999999999992</v>
      </c>
      <c r="W273" s="74" t="s">
        <v>245</v>
      </c>
      <c r="X273" s="75" t="s">
        <v>13</v>
      </c>
      <c r="Y273" s="88" t="s">
        <v>14</v>
      </c>
      <c r="Z273" s="89">
        <v>1774</v>
      </c>
      <c r="AA273" s="90" t="b">
        <f t="shared" si="104"/>
        <v>1</v>
      </c>
      <c r="AB273" s="81">
        <f t="shared" si="105"/>
        <v>0</v>
      </c>
      <c r="AC273" s="91">
        <f t="shared" si="106"/>
        <v>-140.08999999999992</v>
      </c>
      <c r="AD273" s="2">
        <f t="shared" si="107"/>
        <v>-0.0040000000001327862</v>
      </c>
      <c r="AE273" s="2">
        <f>I273-Материалы!E261</f>
        <v>1324</v>
      </c>
      <c r="AF273" s="79" t="s">
        <v>245</v>
      </c>
      <c r="AG273" s="75" t="s">
        <v>13</v>
      </c>
      <c r="AH273" s="76" t="s">
        <v>14</v>
      </c>
      <c r="AI273" s="78">
        <v>1730</v>
      </c>
      <c r="AJ273" s="78">
        <f t="shared" si="108"/>
        <v>2076</v>
      </c>
      <c r="AK273" s="72" t="b">
        <f t="shared" si="109"/>
        <v>1</v>
      </c>
      <c r="AL273" s="93">
        <f t="shared" si="110"/>
        <v>546.61999999999989</v>
      </c>
      <c r="AM273" s="93">
        <f t="shared" si="111"/>
        <v>2006.6666666666667</v>
      </c>
      <c r="AN273" s="93">
        <f t="shared" si="112"/>
        <v>2408</v>
      </c>
      <c r="AO273" s="25">
        <f t="shared" si="113"/>
        <v>0.15992292870905589</v>
      </c>
      <c r="AQ273" s="2">
        <f t="shared" si="114"/>
        <v>634</v>
      </c>
      <c r="AR273" s="2">
        <f t="shared" si="115"/>
        <v>1730</v>
      </c>
      <c r="AS273" t="b">
        <f>AF273='[3]Материалы в ДС'!A257</f>
        <v>1</v>
      </c>
      <c r="AT273" s="95">
        <f>AI273-'[3]Материалы в ДС'!D257</f>
        <v>0</v>
      </c>
    </row>
    <row r="274" ht="15" customHeight="1" outlineLevel="1">
      <c r="A274" s="74" t="s">
        <v>246</v>
      </c>
      <c r="B274" s="74"/>
      <c r="C274" s="74"/>
      <c r="D274" s="75" t="s">
        <v>22</v>
      </c>
      <c r="E274" s="76" t="s">
        <v>14</v>
      </c>
      <c r="F274" s="77">
        <v>423.32999999999998</v>
      </c>
      <c r="G274" s="78">
        <f t="shared" si="98"/>
        <v>508</v>
      </c>
      <c r="H274" s="78">
        <f t="shared" si="99"/>
        <v>567.5</v>
      </c>
      <c r="I274" s="78">
        <v>681</v>
      </c>
      <c r="J274" s="25">
        <f t="shared" si="100"/>
        <v>0.34055118110236227</v>
      </c>
      <c r="K274" s="79" t="s">
        <v>246</v>
      </c>
      <c r="L274" s="75" t="s">
        <v>22</v>
      </c>
      <c r="M274" s="76" t="s">
        <v>14</v>
      </c>
      <c r="N274" s="80">
        <v>623</v>
      </c>
      <c r="O274" s="80">
        <f t="shared" si="101"/>
        <v>623</v>
      </c>
      <c r="P274" s="81">
        <f t="shared" si="97"/>
        <v>-58</v>
      </c>
      <c r="Q274" s="82" t="s">
        <v>246</v>
      </c>
      <c r="R274" s="83" t="s">
        <v>22</v>
      </c>
      <c r="S274" s="84" t="s">
        <v>14</v>
      </c>
      <c r="T274" s="85">
        <v>387.35000000000002</v>
      </c>
      <c r="U274" s="86" t="b">
        <f t="shared" si="102"/>
        <v>1</v>
      </c>
      <c r="V274" s="87">
        <f t="shared" si="103"/>
        <v>-35.979999999999961</v>
      </c>
      <c r="W274" s="74" t="s">
        <v>246</v>
      </c>
      <c r="X274" s="75" t="s">
        <v>22</v>
      </c>
      <c r="Y274" s="88" t="s">
        <v>14</v>
      </c>
      <c r="Z274" s="89">
        <v>681</v>
      </c>
      <c r="AA274" s="90" t="b">
        <f t="shared" si="104"/>
        <v>1</v>
      </c>
      <c r="AB274" s="81">
        <f t="shared" si="105"/>
        <v>0</v>
      </c>
      <c r="AC274" s="91">
        <f t="shared" si="106"/>
        <v>-35.979999999999961</v>
      </c>
      <c r="AD274" s="2">
        <f t="shared" si="107"/>
        <v>-0.0040000000000190994</v>
      </c>
      <c r="AE274" s="2">
        <f>I274-Материалы!E262</f>
        <v>391</v>
      </c>
      <c r="AF274" s="79" t="s">
        <v>246</v>
      </c>
      <c r="AG274" s="75" t="s">
        <v>22</v>
      </c>
      <c r="AH274" s="76" t="s">
        <v>14</v>
      </c>
      <c r="AI274" s="78">
        <v>677.5</v>
      </c>
      <c r="AJ274" s="78">
        <f t="shared" si="108"/>
        <v>813</v>
      </c>
      <c r="AK274" s="72" t="b">
        <f t="shared" si="109"/>
        <v>1</v>
      </c>
      <c r="AL274" s="93">
        <f t="shared" si="110"/>
        <v>305</v>
      </c>
      <c r="AM274" s="93">
        <f t="shared" si="111"/>
        <v>908.33333333333337</v>
      </c>
      <c r="AN274" s="93">
        <f t="shared" si="112"/>
        <v>1090</v>
      </c>
      <c r="AO274" s="25">
        <f t="shared" si="113"/>
        <v>0.34071340713407133</v>
      </c>
      <c r="AQ274" s="2">
        <f t="shared" si="114"/>
        <v>409</v>
      </c>
      <c r="AR274" s="2">
        <f t="shared" si="115"/>
        <v>677.5</v>
      </c>
      <c r="AS274" t="b">
        <f>AF274='[3]Материалы в ДС'!A258</f>
        <v>1</v>
      </c>
      <c r="AT274" s="95">
        <f>AI274-'[3]Материалы в ДС'!D258</f>
        <v>0</v>
      </c>
    </row>
    <row r="275" ht="15" customHeight="1" outlineLevel="1">
      <c r="A275" s="74" t="s">
        <v>247</v>
      </c>
      <c r="B275" s="74"/>
      <c r="C275" s="74"/>
      <c r="D275" s="75" t="s">
        <v>13</v>
      </c>
      <c r="E275" s="76" t="s">
        <v>14</v>
      </c>
      <c r="F275" s="77">
        <v>1095.1099999999999</v>
      </c>
      <c r="G275" s="78">
        <f t="shared" si="98"/>
        <v>1314.1300000000001</v>
      </c>
      <c r="H275" s="78">
        <f t="shared" si="99"/>
        <v>1270.8299999999999</v>
      </c>
      <c r="I275" s="78">
        <v>1525</v>
      </c>
      <c r="J275" s="25">
        <f t="shared" si="100"/>
        <v>0.16046357666288724</v>
      </c>
      <c r="K275" s="79" t="s">
        <v>247</v>
      </c>
      <c r="L275" s="75" t="s">
        <v>13</v>
      </c>
      <c r="M275" s="76" t="s">
        <v>14</v>
      </c>
      <c r="N275" s="80">
        <v>1228</v>
      </c>
      <c r="O275" s="80">
        <f t="shared" si="101"/>
        <v>1228</v>
      </c>
      <c r="P275" s="81">
        <f t="shared" si="97"/>
        <v>-297</v>
      </c>
      <c r="Q275" s="82" t="s">
        <v>247</v>
      </c>
      <c r="R275" s="83" t="s">
        <v>13</v>
      </c>
      <c r="S275" s="84" t="s">
        <v>14</v>
      </c>
      <c r="T275" s="85">
        <v>881.73000000000002</v>
      </c>
      <c r="U275" s="86" t="b">
        <f t="shared" si="102"/>
        <v>1</v>
      </c>
      <c r="V275" s="87">
        <f t="shared" si="103"/>
        <v>-213.37999999999988</v>
      </c>
      <c r="W275" s="74" t="s">
        <v>247</v>
      </c>
      <c r="X275" s="75" t="s">
        <v>13</v>
      </c>
      <c r="Y275" s="88" t="s">
        <v>14</v>
      </c>
      <c r="Z275" s="89">
        <v>1525</v>
      </c>
      <c r="AA275" s="90" t="b">
        <f t="shared" si="104"/>
        <v>1</v>
      </c>
      <c r="AB275" s="81">
        <f t="shared" si="105"/>
        <v>0</v>
      </c>
      <c r="AC275" s="91">
        <f t="shared" si="106"/>
        <v>-213.37999999999988</v>
      </c>
      <c r="AD275" s="2">
        <f t="shared" si="107"/>
        <v>0.0019999999997253326</v>
      </c>
      <c r="AE275" s="2">
        <f>I275-Материалы!E263</f>
        <v>1245</v>
      </c>
      <c r="AF275" s="79" t="s">
        <v>247</v>
      </c>
      <c r="AG275" s="75" t="s">
        <v>13</v>
      </c>
      <c r="AH275" s="76" t="s">
        <v>14</v>
      </c>
      <c r="AI275" s="78">
        <v>1615.8299999999999</v>
      </c>
      <c r="AJ275" s="78">
        <f t="shared" si="108"/>
        <v>1939</v>
      </c>
      <c r="AK275" s="72" t="b">
        <f t="shared" si="109"/>
        <v>1</v>
      </c>
      <c r="AL275" s="93">
        <f t="shared" si="110"/>
        <v>624.86999999999989</v>
      </c>
      <c r="AM275" s="93">
        <f t="shared" si="111"/>
        <v>1875</v>
      </c>
      <c r="AN275" s="93">
        <f t="shared" si="112"/>
        <v>2250</v>
      </c>
      <c r="AO275" s="25">
        <f t="shared" si="113"/>
        <v>0.16039195461578132</v>
      </c>
      <c r="AQ275" s="2">
        <f t="shared" si="114"/>
        <v>725</v>
      </c>
      <c r="AR275" s="2">
        <f t="shared" si="115"/>
        <v>1615.8299999999999</v>
      </c>
      <c r="AS275" t="b">
        <f>AF275='[3]Материалы в ДС'!A259</f>
        <v>1</v>
      </c>
      <c r="AT275" s="95">
        <f>AI275-'[3]Материалы в ДС'!D259</f>
        <v>0</v>
      </c>
    </row>
    <row r="276" ht="15" customHeight="1" outlineLevel="1">
      <c r="A276" s="74" t="s">
        <v>248</v>
      </c>
      <c r="B276" s="74"/>
      <c r="C276" s="74"/>
      <c r="D276" s="75" t="s">
        <v>13</v>
      </c>
      <c r="E276" s="76" t="s">
        <v>14</v>
      </c>
      <c r="F276" s="77">
        <v>2739.5100000000002</v>
      </c>
      <c r="G276" s="78">
        <f t="shared" si="98"/>
        <v>3287.4099999999999</v>
      </c>
      <c r="H276" s="78">
        <f t="shared" si="99"/>
        <v>3178.3299999999999</v>
      </c>
      <c r="I276" s="78">
        <v>3814</v>
      </c>
      <c r="J276" s="25">
        <f t="shared" si="100"/>
        <v>0.16018385294198167</v>
      </c>
      <c r="K276" s="79" t="s">
        <v>248</v>
      </c>
      <c r="L276" s="75" t="s">
        <v>13</v>
      </c>
      <c r="M276" s="76" t="s">
        <v>14</v>
      </c>
      <c r="N276" s="80">
        <v>3071</v>
      </c>
      <c r="O276" s="80">
        <f t="shared" si="101"/>
        <v>3071</v>
      </c>
      <c r="P276" s="81">
        <f t="shared" si="97"/>
        <v>-743</v>
      </c>
      <c r="Q276" s="82" t="s">
        <v>248</v>
      </c>
      <c r="R276" s="83" t="s">
        <v>13</v>
      </c>
      <c r="S276" s="84" t="s">
        <v>14</v>
      </c>
      <c r="T276" s="106">
        <v>2205.73</v>
      </c>
      <c r="U276" s="86" t="b">
        <f t="shared" si="102"/>
        <v>1</v>
      </c>
      <c r="V276" s="87">
        <f t="shared" si="103"/>
        <v>-533.7800000000002</v>
      </c>
      <c r="W276" s="74" t="s">
        <v>248</v>
      </c>
      <c r="X276" s="75" t="s">
        <v>13</v>
      </c>
      <c r="Y276" s="88" t="s">
        <v>14</v>
      </c>
      <c r="Z276" s="89">
        <v>3814</v>
      </c>
      <c r="AA276" s="90" t="b">
        <f t="shared" si="104"/>
        <v>1</v>
      </c>
      <c r="AB276" s="81">
        <f t="shared" si="105"/>
        <v>0</v>
      </c>
      <c r="AC276" s="91">
        <f t="shared" si="106"/>
        <v>-533.7800000000002</v>
      </c>
      <c r="AD276" s="2">
        <f t="shared" si="107"/>
        <v>0.0020000000004074536</v>
      </c>
      <c r="AE276" s="2">
        <f>I276-Материалы!E264</f>
        <v>1934</v>
      </c>
      <c r="AF276" s="79" t="s">
        <v>248</v>
      </c>
      <c r="AG276" s="75" t="s">
        <v>13</v>
      </c>
      <c r="AH276" s="76" t="s">
        <v>14</v>
      </c>
      <c r="AI276" s="78">
        <v>4042.5</v>
      </c>
      <c r="AJ276" s="78">
        <f t="shared" si="108"/>
        <v>4851</v>
      </c>
      <c r="AK276" s="72" t="b">
        <f t="shared" si="109"/>
        <v>1</v>
      </c>
      <c r="AL276" s="93">
        <f t="shared" si="110"/>
        <v>1563.5900000000001</v>
      </c>
      <c r="AM276" s="93">
        <f t="shared" si="111"/>
        <v>4690</v>
      </c>
      <c r="AN276" s="93">
        <f t="shared" si="112"/>
        <v>5628</v>
      </c>
      <c r="AO276" s="25">
        <f t="shared" si="113"/>
        <v>0.16017316017316016</v>
      </c>
      <c r="AQ276" s="2">
        <f t="shared" si="114"/>
        <v>1814</v>
      </c>
      <c r="AR276" s="2">
        <f t="shared" si="115"/>
        <v>4042.5</v>
      </c>
      <c r="AS276" t="b">
        <f>AF276='[3]Материалы в ДС'!A260</f>
        <v>1</v>
      </c>
      <c r="AT276" s="95">
        <f>AI276-'[3]Материалы в ДС'!D260</f>
        <v>0</v>
      </c>
    </row>
    <row r="277" ht="15" customHeight="1" outlineLevel="1">
      <c r="A277" s="108" t="s">
        <v>249</v>
      </c>
      <c r="B277" s="108"/>
      <c r="C277" s="108"/>
      <c r="D277" s="109" t="s">
        <v>13</v>
      </c>
      <c r="E277" s="109" t="s">
        <v>14</v>
      </c>
      <c r="F277" s="77">
        <v>283.95999999999998</v>
      </c>
      <c r="G277" s="78">
        <f t="shared" si="98"/>
        <v>340.75</v>
      </c>
      <c r="H277" s="78">
        <f t="shared" si="99"/>
        <v>335</v>
      </c>
      <c r="I277" s="78">
        <v>402</v>
      </c>
      <c r="J277" s="25">
        <f t="shared" si="100"/>
        <v>0.17975055025678643</v>
      </c>
      <c r="K277" s="110" t="s">
        <v>249</v>
      </c>
      <c r="L277" s="111" t="s">
        <v>13</v>
      </c>
      <c r="M277" s="112" t="s">
        <v>14</v>
      </c>
      <c r="N277" s="113"/>
      <c r="O277" s="113">
        <v>402</v>
      </c>
      <c r="P277" s="81">
        <f t="shared" si="97"/>
        <v>0</v>
      </c>
      <c r="Q277" s="82" t="s">
        <v>249</v>
      </c>
      <c r="R277" s="114" t="s">
        <v>13</v>
      </c>
      <c r="S277" s="114" t="s">
        <v>14</v>
      </c>
      <c r="T277" s="85">
        <v>283.95999999999998</v>
      </c>
      <c r="U277" s="86" t="b">
        <f t="shared" si="102"/>
        <v>1</v>
      </c>
      <c r="V277" s="87">
        <f t="shared" si="103"/>
        <v>0</v>
      </c>
      <c r="W277" s="108" t="s">
        <v>249</v>
      </c>
      <c r="X277" s="109" t="s">
        <v>13</v>
      </c>
      <c r="Y277" s="109" t="s">
        <v>14</v>
      </c>
      <c r="Z277" s="89">
        <v>402</v>
      </c>
      <c r="AA277" s="90" t="b">
        <f t="shared" si="104"/>
        <v>1</v>
      </c>
      <c r="AB277" s="81">
        <f t="shared" si="105"/>
        <v>0</v>
      </c>
      <c r="AC277" s="91">
        <f t="shared" si="106"/>
        <v>0</v>
      </c>
      <c r="AD277" s="2">
        <f t="shared" si="107"/>
        <v>0.0019999999999527063</v>
      </c>
      <c r="AE277" s="2">
        <f>I277-Материалы!E265</f>
        <v>-2928</v>
      </c>
      <c r="AF277" s="115" t="s">
        <v>249</v>
      </c>
      <c r="AG277" s="109" t="s">
        <v>13</v>
      </c>
      <c r="AH277" s="109" t="s">
        <v>14</v>
      </c>
      <c r="AI277" s="78">
        <v>404.17000000000002</v>
      </c>
      <c r="AJ277" s="78">
        <f t="shared" si="108"/>
        <v>485</v>
      </c>
      <c r="AK277" s="72" t="b">
        <f t="shared" si="109"/>
        <v>1</v>
      </c>
      <c r="AL277" s="93">
        <f t="shared" si="110"/>
        <v>144.25</v>
      </c>
      <c r="AM277" s="93">
        <f t="shared" si="111"/>
        <v>476.66666666666669</v>
      </c>
      <c r="AN277" s="93">
        <f t="shared" si="112"/>
        <v>572</v>
      </c>
      <c r="AO277" s="25">
        <f t="shared" si="113"/>
        <v>0.17938144329896907</v>
      </c>
      <c r="AQ277" s="2">
        <f t="shared" si="114"/>
        <v>170</v>
      </c>
      <c r="AR277" s="2">
        <f t="shared" si="115"/>
        <v>404.17000000000002</v>
      </c>
      <c r="AS277" t="b">
        <f>AF277='[3]Материалы в ДС'!A261</f>
        <v>1</v>
      </c>
      <c r="AT277" s="95">
        <f>AI277-'[3]Материалы в ДС'!D261</f>
        <v>0</v>
      </c>
    </row>
    <row r="278" ht="15" customHeight="1" outlineLevel="1">
      <c r="A278" s="108" t="s">
        <v>250</v>
      </c>
      <c r="B278" s="108"/>
      <c r="C278" s="108"/>
      <c r="D278" s="109" t="s">
        <v>13</v>
      </c>
      <c r="E278" s="109" t="s">
        <v>14</v>
      </c>
      <c r="F278" s="77">
        <v>480.69999999999999</v>
      </c>
      <c r="G278" s="78">
        <f t="shared" si="98"/>
        <v>576.84000000000003</v>
      </c>
      <c r="H278" s="78">
        <f t="shared" si="99"/>
        <v>567.5</v>
      </c>
      <c r="I278" s="78">
        <v>681</v>
      </c>
      <c r="J278" s="25">
        <f t="shared" si="100"/>
        <v>0.18057000208029961</v>
      </c>
      <c r="K278" s="110" t="s">
        <v>250</v>
      </c>
      <c r="L278" s="111" t="s">
        <v>13</v>
      </c>
      <c r="M278" s="112" t="s">
        <v>14</v>
      </c>
      <c r="N278" s="113"/>
      <c r="O278" s="113">
        <v>681</v>
      </c>
      <c r="P278" s="81">
        <f t="shared" si="97"/>
        <v>0</v>
      </c>
      <c r="Q278" s="82" t="s">
        <v>250</v>
      </c>
      <c r="R278" s="114" t="s">
        <v>13</v>
      </c>
      <c r="S278" s="114" t="s">
        <v>14</v>
      </c>
      <c r="T278" s="85">
        <v>480.69999999999999</v>
      </c>
      <c r="U278" s="86" t="b">
        <f t="shared" si="102"/>
        <v>1</v>
      </c>
      <c r="V278" s="87">
        <f t="shared" si="103"/>
        <v>0</v>
      </c>
      <c r="W278" s="108" t="s">
        <v>250</v>
      </c>
      <c r="X278" s="109" t="s">
        <v>13</v>
      </c>
      <c r="Y278" s="109" t="s">
        <v>14</v>
      </c>
      <c r="Z278" s="89">
        <v>681</v>
      </c>
      <c r="AA278" s="90" t="b">
        <f t="shared" si="104"/>
        <v>1</v>
      </c>
      <c r="AB278" s="81">
        <f t="shared" si="105"/>
        <v>0</v>
      </c>
      <c r="AC278" s="91">
        <f t="shared" si="106"/>
        <v>0</v>
      </c>
      <c r="AD278" s="2">
        <f t="shared" si="107"/>
        <v>-1.1368683772161603e-13</v>
      </c>
      <c r="AE278" s="2">
        <f>I278-Материалы!E266</f>
        <v>-2469</v>
      </c>
      <c r="AF278" s="115" t="s">
        <v>250</v>
      </c>
      <c r="AG278" s="109" t="s">
        <v>13</v>
      </c>
      <c r="AH278" s="109" t="s">
        <v>14</v>
      </c>
      <c r="AI278" s="78">
        <v>712.5</v>
      </c>
      <c r="AJ278" s="78">
        <f t="shared" si="108"/>
        <v>855</v>
      </c>
      <c r="AK278" s="72" t="b">
        <f t="shared" si="109"/>
        <v>1</v>
      </c>
      <c r="AL278" s="93">
        <f t="shared" si="110"/>
        <v>278.15999999999997</v>
      </c>
      <c r="AM278" s="93">
        <f t="shared" si="111"/>
        <v>840.83333333333337</v>
      </c>
      <c r="AN278" s="93">
        <f t="shared" si="112"/>
        <v>1009</v>
      </c>
      <c r="AO278" s="25">
        <f t="shared" si="113"/>
        <v>0.18011695906432748</v>
      </c>
      <c r="AQ278" s="2">
        <f t="shared" si="114"/>
        <v>328</v>
      </c>
      <c r="AR278" s="2">
        <f t="shared" si="115"/>
        <v>712.5</v>
      </c>
      <c r="AS278" t="b">
        <f>AF278='[3]Материалы в ДС'!A262</f>
        <v>1</v>
      </c>
      <c r="AT278" s="95">
        <f>AI278-'[3]Материалы в ДС'!D262</f>
        <v>0</v>
      </c>
    </row>
    <row r="279" ht="15" customHeight="1" outlineLevel="1">
      <c r="A279" s="108" t="s">
        <v>251</v>
      </c>
      <c r="B279" s="108"/>
      <c r="C279" s="108"/>
      <c r="D279" s="109" t="s">
        <v>13</v>
      </c>
      <c r="E279" s="109" t="s">
        <v>14</v>
      </c>
      <c r="F279" s="77">
        <v>592.45000000000005</v>
      </c>
      <c r="G279" s="78">
        <f t="shared" si="98"/>
        <v>710.94000000000005</v>
      </c>
      <c r="H279" s="78">
        <f t="shared" si="99"/>
        <v>699.16999999999996</v>
      </c>
      <c r="I279" s="78">
        <v>839</v>
      </c>
      <c r="J279" s="25">
        <f t="shared" si="100"/>
        <v>0.18012771823219964</v>
      </c>
      <c r="K279" s="110" t="s">
        <v>251</v>
      </c>
      <c r="L279" s="111" t="s">
        <v>13</v>
      </c>
      <c r="M279" s="112" t="s">
        <v>14</v>
      </c>
      <c r="N279" s="113"/>
      <c r="O279" s="113">
        <v>839</v>
      </c>
      <c r="P279" s="81">
        <f t="shared" si="97"/>
        <v>0</v>
      </c>
      <c r="Q279" s="82" t="s">
        <v>251</v>
      </c>
      <c r="R279" s="114" t="s">
        <v>13</v>
      </c>
      <c r="S279" s="114" t="s">
        <v>14</v>
      </c>
      <c r="T279" s="85">
        <v>592.45000000000005</v>
      </c>
      <c r="U279" s="86" t="b">
        <f t="shared" si="102"/>
        <v>1</v>
      </c>
      <c r="V279" s="87">
        <f t="shared" si="103"/>
        <v>0</v>
      </c>
      <c r="W279" s="108" t="s">
        <v>251</v>
      </c>
      <c r="X279" s="109" t="s">
        <v>13</v>
      </c>
      <c r="Y279" s="109" t="s">
        <v>14</v>
      </c>
      <c r="Z279" s="89">
        <v>839</v>
      </c>
      <c r="AA279" s="90" t="b">
        <f t="shared" si="104"/>
        <v>1</v>
      </c>
      <c r="AB279" s="81">
        <f t="shared" si="105"/>
        <v>0</v>
      </c>
      <c r="AC279" s="91">
        <f t="shared" si="106"/>
        <v>0</v>
      </c>
      <c r="AD279" s="2">
        <f t="shared" si="107"/>
        <v>0</v>
      </c>
      <c r="AE279" s="2">
        <f>I279-Материалы!E267</f>
        <v>-4401</v>
      </c>
      <c r="AF279" s="115" t="s">
        <v>251</v>
      </c>
      <c r="AG279" s="109" t="s">
        <v>13</v>
      </c>
      <c r="AH279" s="109" t="s">
        <v>14</v>
      </c>
      <c r="AI279" s="78">
        <v>875.83000000000004</v>
      </c>
      <c r="AJ279" s="78">
        <f t="shared" si="108"/>
        <v>1051</v>
      </c>
      <c r="AK279" s="72" t="b">
        <f t="shared" si="109"/>
        <v>1</v>
      </c>
      <c r="AL279" s="93">
        <f t="shared" si="110"/>
        <v>340.05999999999995</v>
      </c>
      <c r="AM279" s="93">
        <f t="shared" si="111"/>
        <v>1033.3333333333335</v>
      </c>
      <c r="AN279" s="93">
        <f t="shared" si="112"/>
        <v>1240</v>
      </c>
      <c r="AO279" s="25">
        <f t="shared" si="113"/>
        <v>0.17982873453853473</v>
      </c>
      <c r="AQ279" s="2">
        <f t="shared" si="114"/>
        <v>401</v>
      </c>
      <c r="AR279" s="2">
        <f t="shared" si="115"/>
        <v>875.83000000000004</v>
      </c>
      <c r="AS279" t="b">
        <f>AF279='[3]Материалы в ДС'!A263</f>
        <v>1</v>
      </c>
      <c r="AT279" s="95">
        <f>AI279-'[3]Материалы в ДС'!D263</f>
        <v>0</v>
      </c>
    </row>
    <row r="280" ht="15" customHeight="1" outlineLevel="1">
      <c r="A280" s="108" t="s">
        <v>252</v>
      </c>
      <c r="B280" s="108"/>
      <c r="C280" s="108"/>
      <c r="D280" s="109" t="s">
        <v>13</v>
      </c>
      <c r="E280" s="109" t="s">
        <v>14</v>
      </c>
      <c r="F280" s="77">
        <v>1459.5899999999999</v>
      </c>
      <c r="G280" s="78">
        <f t="shared" si="98"/>
        <v>1751.51</v>
      </c>
      <c r="H280" s="78">
        <f t="shared" si="99"/>
        <v>1722.5</v>
      </c>
      <c r="I280" s="78">
        <v>2067</v>
      </c>
      <c r="J280" s="25">
        <f t="shared" si="100"/>
        <v>0.18012457822107786</v>
      </c>
      <c r="K280" s="110" t="s">
        <v>252</v>
      </c>
      <c r="L280" s="111" t="s">
        <v>13</v>
      </c>
      <c r="M280" s="112" t="s">
        <v>14</v>
      </c>
      <c r="N280" s="113"/>
      <c r="O280" s="113">
        <v>2067</v>
      </c>
      <c r="P280" s="81">
        <f t="shared" si="97"/>
        <v>0</v>
      </c>
      <c r="Q280" s="82" t="s">
        <v>252</v>
      </c>
      <c r="R280" s="114" t="s">
        <v>13</v>
      </c>
      <c r="S280" s="114" t="s">
        <v>14</v>
      </c>
      <c r="T280" s="106">
        <v>1459.5899999999999</v>
      </c>
      <c r="U280" s="86" t="b">
        <f t="shared" si="102"/>
        <v>1</v>
      </c>
      <c r="V280" s="87">
        <f t="shared" si="103"/>
        <v>0</v>
      </c>
      <c r="W280" s="108" t="s">
        <v>252</v>
      </c>
      <c r="X280" s="109" t="s">
        <v>13</v>
      </c>
      <c r="Y280" s="109" t="s">
        <v>14</v>
      </c>
      <c r="Z280" s="89">
        <v>2067</v>
      </c>
      <c r="AA280" s="90" t="b">
        <f t="shared" si="104"/>
        <v>1</v>
      </c>
      <c r="AB280" s="81">
        <f t="shared" si="105"/>
        <v>0</v>
      </c>
      <c r="AC280" s="91">
        <f t="shared" si="106"/>
        <v>0</v>
      </c>
      <c r="AD280" s="2">
        <f t="shared" si="107"/>
        <v>-0.00200000000018008</v>
      </c>
      <c r="AE280" s="2">
        <f>I280-Материалы!E268</f>
        <v>-5413</v>
      </c>
      <c r="AF280" s="115" t="s">
        <v>252</v>
      </c>
      <c r="AG280" s="109" t="s">
        <v>13</v>
      </c>
      <c r="AH280" s="109" t="s">
        <v>14</v>
      </c>
      <c r="AI280" s="78">
        <v>2149.1700000000001</v>
      </c>
      <c r="AJ280" s="78">
        <f t="shared" si="108"/>
        <v>2579</v>
      </c>
      <c r="AK280" s="72" t="b">
        <f t="shared" si="109"/>
        <v>1</v>
      </c>
      <c r="AL280" s="93">
        <f t="shared" si="110"/>
        <v>827.49000000000001</v>
      </c>
      <c r="AM280" s="93">
        <f t="shared" si="111"/>
        <v>2536.666666666667</v>
      </c>
      <c r="AN280" s="93">
        <f t="shared" si="112"/>
        <v>3044</v>
      </c>
      <c r="AO280" s="25">
        <f t="shared" si="113"/>
        <v>0.18030244280728966</v>
      </c>
      <c r="AQ280" s="2">
        <f t="shared" si="114"/>
        <v>977</v>
      </c>
      <c r="AR280" s="2">
        <f t="shared" si="115"/>
        <v>2149.1700000000001</v>
      </c>
      <c r="AS280" t="b">
        <f>AF280='[3]Материалы в ДС'!A264</f>
        <v>1</v>
      </c>
      <c r="AT280" s="95">
        <f>AI280-'[3]Материалы в ДС'!D264</f>
        <v>0</v>
      </c>
    </row>
    <row r="281" ht="15" customHeight="1" outlineLevel="1">
      <c r="A281" s="108" t="s">
        <v>253</v>
      </c>
      <c r="B281" s="108"/>
      <c r="C281" s="108"/>
      <c r="D281" s="109" t="s">
        <v>13</v>
      </c>
      <c r="E281" s="109" t="s">
        <v>14</v>
      </c>
      <c r="F281" s="77">
        <v>1595.9200000000001</v>
      </c>
      <c r="G281" s="78">
        <f t="shared" si="98"/>
        <v>1915.1000000000001</v>
      </c>
      <c r="H281" s="78">
        <f t="shared" si="99"/>
        <v>1883.3299999999999</v>
      </c>
      <c r="I281" s="78">
        <v>2260</v>
      </c>
      <c r="J281" s="25">
        <f t="shared" si="100"/>
        <v>0.18009503420186923</v>
      </c>
      <c r="K281" s="110" t="s">
        <v>253</v>
      </c>
      <c r="L281" s="111" t="s">
        <v>13</v>
      </c>
      <c r="M281" s="112" t="s">
        <v>14</v>
      </c>
      <c r="N281" s="113"/>
      <c r="O281" s="113">
        <v>2260</v>
      </c>
      <c r="P281" s="81">
        <f t="shared" si="97"/>
        <v>0</v>
      </c>
      <c r="Q281" s="82" t="s">
        <v>253</v>
      </c>
      <c r="R281" s="114" t="s">
        <v>13</v>
      </c>
      <c r="S281" s="114" t="s">
        <v>14</v>
      </c>
      <c r="T281" s="106">
        <v>1595.9200000000001</v>
      </c>
      <c r="U281" s="86" t="b">
        <f t="shared" si="102"/>
        <v>1</v>
      </c>
      <c r="V281" s="87">
        <f t="shared" si="103"/>
        <v>0</v>
      </c>
      <c r="W281" s="108" t="s">
        <v>253</v>
      </c>
      <c r="X281" s="109" t="s">
        <v>13</v>
      </c>
      <c r="Y281" s="109" t="s">
        <v>14</v>
      </c>
      <c r="Z281" s="89">
        <v>2260</v>
      </c>
      <c r="AA281" s="90" t="b">
        <f t="shared" si="104"/>
        <v>1</v>
      </c>
      <c r="AB281" s="81">
        <f t="shared" si="105"/>
        <v>0</v>
      </c>
      <c r="AC281" s="91">
        <f t="shared" si="106"/>
        <v>0</v>
      </c>
      <c r="AD281" s="2">
        <f t="shared" si="107"/>
        <v>0.0039999999999054126</v>
      </c>
      <c r="AE281" s="2">
        <f>I281-Материалы!E269</f>
        <v>-290</v>
      </c>
      <c r="AF281" s="115" t="s">
        <v>253</v>
      </c>
      <c r="AG281" s="109" t="s">
        <v>13</v>
      </c>
      <c r="AH281" s="109" t="s">
        <v>14</v>
      </c>
      <c r="AI281" s="78">
        <v>2149.1700000000001</v>
      </c>
      <c r="AJ281" s="78">
        <f t="shared" si="108"/>
        <v>2579</v>
      </c>
      <c r="AK281" s="72" t="b">
        <f t="shared" si="109"/>
        <v>1</v>
      </c>
      <c r="AL281" s="93">
        <f t="shared" si="110"/>
        <v>663.89999999999986</v>
      </c>
      <c r="AM281" s="93">
        <f t="shared" si="111"/>
        <v>2535.8333333333335</v>
      </c>
      <c r="AN281" s="93">
        <f t="shared" si="112"/>
        <v>3043</v>
      </c>
      <c r="AO281" s="25">
        <f t="shared" si="113"/>
        <v>0.17991469561845677</v>
      </c>
      <c r="AQ281" s="2">
        <f t="shared" si="114"/>
        <v>783</v>
      </c>
      <c r="AR281" s="2">
        <f t="shared" si="115"/>
        <v>2149.1700000000001</v>
      </c>
      <c r="AS281" t="b">
        <f>AF281='[3]Материалы в ДС'!A265</f>
        <v>1</v>
      </c>
      <c r="AT281" s="95">
        <f>AI281-'[3]Материалы в ДС'!D265</f>
        <v>0</v>
      </c>
    </row>
    <row r="282" ht="15" customHeight="1" outlineLevel="1">
      <c r="A282" s="108" t="s">
        <v>671</v>
      </c>
      <c r="B282" s="108"/>
      <c r="C282" s="108"/>
      <c r="D282" s="109" t="s">
        <v>672</v>
      </c>
      <c r="E282" s="109" t="s">
        <v>14</v>
      </c>
      <c r="F282" s="77">
        <v>651.66999999999996</v>
      </c>
      <c r="G282" s="78">
        <f t="shared" si="98"/>
        <v>782</v>
      </c>
      <c r="H282" s="78">
        <f t="shared" si="99"/>
        <v>769.17000000000007</v>
      </c>
      <c r="I282" s="78">
        <v>923</v>
      </c>
      <c r="J282" s="25">
        <f t="shared" si="100"/>
        <v>0.18030690537084393</v>
      </c>
      <c r="K282" s="110" t="s">
        <v>671</v>
      </c>
      <c r="L282" s="111" t="s">
        <v>672</v>
      </c>
      <c r="M282" s="112" t="s">
        <v>14</v>
      </c>
      <c r="N282" s="113"/>
      <c r="O282" s="113">
        <v>923</v>
      </c>
      <c r="P282" s="81">
        <f t="shared" si="97"/>
        <v>0</v>
      </c>
      <c r="Q282" s="82" t="s">
        <v>671</v>
      </c>
      <c r="R282" s="114" t="s">
        <v>672</v>
      </c>
      <c r="S282" s="114" t="s">
        <v>14</v>
      </c>
      <c r="T282" s="85">
        <v>651.66999999999996</v>
      </c>
      <c r="U282" s="86" t="b">
        <f t="shared" si="102"/>
        <v>1</v>
      </c>
      <c r="V282" s="87">
        <f t="shared" si="103"/>
        <v>0</v>
      </c>
      <c r="W282" s="108" t="s">
        <v>671</v>
      </c>
      <c r="X282" s="109" t="s">
        <v>672</v>
      </c>
      <c r="Y282" s="109" t="s">
        <v>14</v>
      </c>
      <c r="Z282" s="89">
        <v>923</v>
      </c>
      <c r="AA282" s="90" t="b">
        <f t="shared" si="104"/>
        <v>1</v>
      </c>
      <c r="AB282" s="81">
        <f t="shared" si="105"/>
        <v>0</v>
      </c>
      <c r="AC282" s="91">
        <f t="shared" si="106"/>
        <v>0</v>
      </c>
      <c r="AD282" s="2">
        <f t="shared" si="107"/>
        <v>0.0039999999999054126</v>
      </c>
      <c r="AE282" s="2" t="e">
        <f>I282-$'материалы'.#ref</f>
        <v>#NAME?</v>
      </c>
      <c r="AF282" s="151" t="s">
        <v>671</v>
      </c>
      <c r="AG282" s="152" t="s">
        <v>672</v>
      </c>
      <c r="AH282" s="152" t="s">
        <v>14</v>
      </c>
      <c r="AI282" s="120">
        <v>0</v>
      </c>
      <c r="AJ282" s="120">
        <f t="shared" si="108"/>
        <v>0</v>
      </c>
      <c r="AK282" s="26" t="b">
        <f t="shared" si="109"/>
        <v>1</v>
      </c>
      <c r="AL282" s="135">
        <f t="shared" si="110"/>
        <v>-782</v>
      </c>
      <c r="AM282" s="135">
        <f t="shared" si="111"/>
        <v>0</v>
      </c>
      <c r="AN282" s="135">
        <f t="shared" si="112"/>
        <v>0</v>
      </c>
      <c r="AO282" s="16" t="e">
        <f t="shared" si="113"/>
        <v>#DIV/0!</v>
      </c>
      <c r="AP282" s="26"/>
      <c r="AQ282" s="134">
        <f t="shared" si="114"/>
        <v>-923</v>
      </c>
      <c r="AR282" s="134">
        <f t="shared" si="115"/>
        <v>0</v>
      </c>
      <c r="AS282" s="26" t="b">
        <f>AF282='[3]Материалы в ДС'!A266</f>
        <v>0</v>
      </c>
      <c r="AT282" s="136">
        <f>AI282-'[3]Материалы в ДС'!D266</f>
        <v>-9.6699999999999999</v>
      </c>
      <c r="AU282" s="26" t="s">
        <v>594</v>
      </c>
    </row>
    <row r="283" ht="15" customHeight="1" outlineLevel="1">
      <c r="A283" s="74" t="s">
        <v>254</v>
      </c>
      <c r="B283" s="74"/>
      <c r="C283" s="74"/>
      <c r="D283" s="75" t="s">
        <v>13</v>
      </c>
      <c r="E283" s="76" t="s">
        <v>14</v>
      </c>
      <c r="F283" s="77">
        <v>7.5899999999999999</v>
      </c>
      <c r="G283" s="78">
        <f t="shared" si="98"/>
        <v>9.1099999999999994</v>
      </c>
      <c r="H283" s="78">
        <f t="shared" si="99"/>
        <v>10.83</v>
      </c>
      <c r="I283" s="78">
        <v>13</v>
      </c>
      <c r="J283" s="25">
        <f t="shared" si="100"/>
        <v>0.42700329308452267</v>
      </c>
      <c r="K283" s="79" t="s">
        <v>254</v>
      </c>
      <c r="L283" s="75" t="s">
        <v>13</v>
      </c>
      <c r="M283" s="76" t="s">
        <v>14</v>
      </c>
      <c r="N283" s="80">
        <v>12</v>
      </c>
      <c r="O283" s="80">
        <f t="shared" si="101"/>
        <v>12</v>
      </c>
      <c r="P283" s="81">
        <f t="shared" si="97"/>
        <v>-1</v>
      </c>
      <c r="Q283" s="82" t="s">
        <v>254</v>
      </c>
      <c r="R283" s="83" t="s">
        <v>13</v>
      </c>
      <c r="S283" s="84" t="s">
        <v>14</v>
      </c>
      <c r="T283" s="85">
        <v>7.2400000000000002</v>
      </c>
      <c r="U283" s="86" t="b">
        <f t="shared" si="102"/>
        <v>1</v>
      </c>
      <c r="V283" s="87">
        <f t="shared" si="103"/>
        <v>-0.34999999999999964</v>
      </c>
      <c r="W283" s="74" t="s">
        <v>254</v>
      </c>
      <c r="X283" s="75" t="s">
        <v>13</v>
      </c>
      <c r="Y283" s="88" t="s">
        <v>14</v>
      </c>
      <c r="Z283" s="89">
        <v>13</v>
      </c>
      <c r="AA283" s="90" t="b">
        <f t="shared" si="104"/>
        <v>1</v>
      </c>
      <c r="AB283" s="81">
        <f t="shared" si="105"/>
        <v>0</v>
      </c>
      <c r="AC283" s="91">
        <f t="shared" si="106"/>
        <v>-0.34999999999999964</v>
      </c>
      <c r="AD283" s="2">
        <f t="shared" si="107"/>
        <v>-0.0020000000000006679</v>
      </c>
      <c r="AE283" s="2">
        <f>I283-Материалы!E270</f>
        <v>-3207</v>
      </c>
      <c r="AF283" s="79" t="s">
        <v>254</v>
      </c>
      <c r="AG283" s="75" t="s">
        <v>13</v>
      </c>
      <c r="AH283" s="76" t="s">
        <v>14</v>
      </c>
      <c r="AI283" s="78">
        <v>9.6699999999999999</v>
      </c>
      <c r="AJ283" s="78">
        <f t="shared" si="108"/>
        <v>11.6</v>
      </c>
      <c r="AK283" s="72" t="b">
        <f t="shared" si="109"/>
        <v>1</v>
      </c>
      <c r="AL283" s="93">
        <f t="shared" si="110"/>
        <v>2.4900000000000002</v>
      </c>
      <c r="AM283" s="93">
        <f t="shared" si="111"/>
        <v>14.166666666666668</v>
      </c>
      <c r="AN283" s="93">
        <f t="shared" si="112"/>
        <v>17</v>
      </c>
      <c r="AO283" s="25">
        <f t="shared" si="113"/>
        <v>0.46551724137931039</v>
      </c>
      <c r="AQ283" s="2">
        <f t="shared" si="114"/>
        <v>4</v>
      </c>
      <c r="AR283" s="2">
        <f t="shared" si="115"/>
        <v>9.6699999999999999</v>
      </c>
      <c r="AS283" t="b">
        <f>AF283='[3]Материалы в ДС'!A266</f>
        <v>1</v>
      </c>
      <c r="AT283" s="95">
        <f>AI283-'[3]Материалы в ДС'!D266</f>
        <v>0</v>
      </c>
    </row>
    <row r="284" ht="15" customHeight="1" outlineLevel="1">
      <c r="A284" s="74" t="s">
        <v>255</v>
      </c>
      <c r="B284" s="74"/>
      <c r="C284" s="74"/>
      <c r="D284" s="75" t="s">
        <v>13</v>
      </c>
      <c r="E284" s="76" t="s">
        <v>14</v>
      </c>
      <c r="F284" s="77">
        <v>68.659999999999997</v>
      </c>
      <c r="G284" s="78">
        <f t="shared" si="98"/>
        <v>82.390000000000001</v>
      </c>
      <c r="H284" s="78">
        <f t="shared" si="99"/>
        <v>79.170000000000002</v>
      </c>
      <c r="I284" s="78">
        <v>95</v>
      </c>
      <c r="J284" s="25">
        <f t="shared" si="100"/>
        <v>0.15305255492171388</v>
      </c>
      <c r="K284" s="79" t="s">
        <v>255</v>
      </c>
      <c r="L284" s="75" t="s">
        <v>13</v>
      </c>
      <c r="M284" s="76" t="s">
        <v>14</v>
      </c>
      <c r="N284" s="80">
        <v>89</v>
      </c>
      <c r="O284" s="80">
        <f t="shared" si="101"/>
        <v>89</v>
      </c>
      <c r="P284" s="81">
        <f t="shared" si="97"/>
        <v>-6</v>
      </c>
      <c r="Q284" s="82" t="s">
        <v>255</v>
      </c>
      <c r="R284" s="83" t="s">
        <v>13</v>
      </c>
      <c r="S284" s="84" t="s">
        <v>14</v>
      </c>
      <c r="T284" s="85">
        <v>64.120000000000005</v>
      </c>
      <c r="U284" s="86" t="b">
        <f t="shared" si="102"/>
        <v>1</v>
      </c>
      <c r="V284" s="87">
        <f t="shared" si="103"/>
        <v>-4.539999999999992</v>
      </c>
      <c r="W284" s="74" t="s">
        <v>255</v>
      </c>
      <c r="X284" s="75" t="s">
        <v>13</v>
      </c>
      <c r="Y284" s="88" t="s">
        <v>14</v>
      </c>
      <c r="Z284" s="89">
        <v>95</v>
      </c>
      <c r="AA284" s="90" t="b">
        <f t="shared" si="104"/>
        <v>1</v>
      </c>
      <c r="AB284" s="81">
        <f t="shared" si="105"/>
        <v>0</v>
      </c>
      <c r="AC284" s="91">
        <f t="shared" si="106"/>
        <v>-4.539999999999992</v>
      </c>
      <c r="AD284" s="2">
        <f t="shared" si="107"/>
        <v>0.0019999999999953388</v>
      </c>
      <c r="AE284" s="2" t="e">
        <f>I284-$'материалы'.#ref</f>
        <v>#NAME?</v>
      </c>
      <c r="AF284" s="121" t="s">
        <v>255</v>
      </c>
      <c r="AG284" s="117" t="s">
        <v>13</v>
      </c>
      <c r="AH284" s="118" t="s">
        <v>14</v>
      </c>
      <c r="AI284" s="120">
        <v>0</v>
      </c>
      <c r="AJ284" s="120">
        <f t="shared" si="108"/>
        <v>0</v>
      </c>
      <c r="AK284" s="26" t="b">
        <f t="shared" si="109"/>
        <v>1</v>
      </c>
      <c r="AL284" s="135">
        <f t="shared" si="110"/>
        <v>-82.390000000000001</v>
      </c>
      <c r="AM284" s="135">
        <f t="shared" si="111"/>
        <v>0</v>
      </c>
      <c r="AN284" s="135">
        <f t="shared" si="112"/>
        <v>0</v>
      </c>
      <c r="AO284" s="16" t="e">
        <f t="shared" si="113"/>
        <v>#DIV/0!</v>
      </c>
      <c r="AP284" s="26"/>
      <c r="AQ284" s="134">
        <f t="shared" si="114"/>
        <v>-95</v>
      </c>
      <c r="AR284" s="134">
        <f t="shared" si="115"/>
        <v>0</v>
      </c>
      <c r="AS284" s="26" t="b">
        <f>AF284='[3]Материалы в ДС'!A267</f>
        <v>0</v>
      </c>
      <c r="AT284" s="136">
        <f>AI284-'[3]Материалы в ДС'!D267</f>
        <v>-16.079999999999998</v>
      </c>
      <c r="AU284" s="26" t="s">
        <v>594</v>
      </c>
    </row>
    <row r="285" ht="15" customHeight="1" outlineLevel="1">
      <c r="A285" s="74" t="s">
        <v>256</v>
      </c>
      <c r="B285" s="74"/>
      <c r="C285" s="74"/>
      <c r="D285" s="75" t="s">
        <v>13</v>
      </c>
      <c r="E285" s="76" t="s">
        <v>14</v>
      </c>
      <c r="F285" s="77">
        <v>177.13999999999999</v>
      </c>
      <c r="G285" s="78">
        <f t="shared" si="98"/>
        <v>212.56999999999999</v>
      </c>
      <c r="H285" s="78">
        <f t="shared" si="99"/>
        <v>205</v>
      </c>
      <c r="I285" s="78">
        <v>246</v>
      </c>
      <c r="J285" s="25">
        <f t="shared" si="100"/>
        <v>0.15726584184033499</v>
      </c>
      <c r="K285" s="79" t="s">
        <v>256</v>
      </c>
      <c r="L285" s="75" t="s">
        <v>13</v>
      </c>
      <c r="M285" s="76" t="s">
        <v>14</v>
      </c>
      <c r="N285" s="80">
        <v>230</v>
      </c>
      <c r="O285" s="80">
        <f t="shared" si="101"/>
        <v>230</v>
      </c>
      <c r="P285" s="81">
        <f t="shared" si="97"/>
        <v>-16</v>
      </c>
      <c r="Q285" s="82" t="s">
        <v>256</v>
      </c>
      <c r="R285" s="83" t="s">
        <v>13</v>
      </c>
      <c r="S285" s="84" t="s">
        <v>14</v>
      </c>
      <c r="T285" s="85">
        <v>165.38999999999999</v>
      </c>
      <c r="U285" s="86" t="b">
        <f t="shared" si="102"/>
        <v>1</v>
      </c>
      <c r="V285" s="87">
        <f t="shared" si="103"/>
        <v>-11.75</v>
      </c>
      <c r="W285" s="74" t="s">
        <v>256</v>
      </c>
      <c r="X285" s="75" t="s">
        <v>13</v>
      </c>
      <c r="Y285" s="88" t="s">
        <v>14</v>
      </c>
      <c r="Z285" s="89">
        <v>246</v>
      </c>
      <c r="AA285" s="90" t="b">
        <f t="shared" si="104"/>
        <v>1</v>
      </c>
      <c r="AB285" s="81">
        <f t="shared" si="105"/>
        <v>0</v>
      </c>
      <c r="AC285" s="91">
        <f t="shared" si="106"/>
        <v>-11.75</v>
      </c>
      <c r="AD285" s="2">
        <f t="shared" si="107"/>
        <v>-0.0020000000000095497</v>
      </c>
      <c r="AE285" s="2" t="e">
        <f>#NAME?</f>
        <v>#NAME?</v>
      </c>
      <c r="AF285" s="121" t="s">
        <v>256</v>
      </c>
      <c r="AG285" s="117" t="s">
        <v>13</v>
      </c>
      <c r="AH285" s="118" t="s">
        <v>14</v>
      </c>
      <c r="AI285" s="120">
        <v>0</v>
      </c>
      <c r="AJ285" s="120">
        <f t="shared" si="108"/>
        <v>0</v>
      </c>
      <c r="AK285" s="26" t="b">
        <f t="shared" si="109"/>
        <v>1</v>
      </c>
      <c r="AL285" s="135">
        <f t="shared" si="110"/>
        <v>-212.56999999999999</v>
      </c>
      <c r="AM285" s="135">
        <f t="shared" si="111"/>
        <v>0</v>
      </c>
      <c r="AN285" s="135">
        <f t="shared" si="112"/>
        <v>0</v>
      </c>
      <c r="AO285" s="16" t="e">
        <f t="shared" si="113"/>
        <v>#DIV/0!</v>
      </c>
      <c r="AP285" s="26"/>
      <c r="AQ285" s="134">
        <f t="shared" si="114"/>
        <v>-246</v>
      </c>
      <c r="AR285" s="134">
        <f t="shared" si="115"/>
        <v>0</v>
      </c>
      <c r="AS285" s="26" t="b">
        <f>AF285='[3]Материалы в ДС'!A268</f>
        <v>0</v>
      </c>
      <c r="AT285" s="136">
        <f>AI285-'[3]Материалы в ДС'!D268</f>
        <v>-32.829999999999998</v>
      </c>
      <c r="AU285" s="26" t="s">
        <v>594</v>
      </c>
    </row>
    <row r="286" ht="15" customHeight="1" outlineLevel="1">
      <c r="A286" s="74" t="s">
        <v>257</v>
      </c>
      <c r="B286" s="74"/>
      <c r="C286" s="74"/>
      <c r="D286" s="75" t="s">
        <v>258</v>
      </c>
      <c r="E286" s="76" t="s">
        <v>14</v>
      </c>
      <c r="F286" s="77">
        <v>10.630000000000001</v>
      </c>
      <c r="G286" s="78">
        <f t="shared" si="98"/>
        <v>12.76</v>
      </c>
      <c r="H286" s="78">
        <f t="shared" si="99"/>
        <v>13.33</v>
      </c>
      <c r="I286" s="78">
        <v>16</v>
      </c>
      <c r="J286" s="25">
        <f t="shared" si="100"/>
        <v>0.25391849529780575</v>
      </c>
      <c r="K286" s="79" t="s">
        <v>257</v>
      </c>
      <c r="L286" s="75" t="s">
        <v>258</v>
      </c>
      <c r="M286" s="76" t="s">
        <v>14</v>
      </c>
      <c r="N286" s="80">
        <v>14</v>
      </c>
      <c r="O286" s="80">
        <f t="shared" si="101"/>
        <v>14</v>
      </c>
      <c r="P286" s="81">
        <f t="shared" si="97"/>
        <v>-2</v>
      </c>
      <c r="Q286" s="82" t="s">
        <v>257</v>
      </c>
      <c r="R286" s="83" t="s">
        <v>258</v>
      </c>
      <c r="S286" s="84" t="s">
        <v>14</v>
      </c>
      <c r="T286" s="85">
        <v>9.5899999999999999</v>
      </c>
      <c r="U286" s="86" t="b">
        <f t="shared" si="102"/>
        <v>1</v>
      </c>
      <c r="V286" s="87">
        <f t="shared" si="103"/>
        <v>-1.0400000000000009</v>
      </c>
      <c r="W286" s="74" t="s">
        <v>257</v>
      </c>
      <c r="X286" s="75" t="s">
        <v>258</v>
      </c>
      <c r="Y286" s="88" t="s">
        <v>14</v>
      </c>
      <c r="Z286" s="89">
        <v>16</v>
      </c>
      <c r="AA286" s="90" t="b">
        <f t="shared" si="104"/>
        <v>1</v>
      </c>
      <c r="AB286" s="81">
        <f t="shared" si="105"/>
        <v>0</v>
      </c>
      <c r="AC286" s="91">
        <f t="shared" si="106"/>
        <v>-1.0400000000000009</v>
      </c>
      <c r="AD286" s="2">
        <f t="shared" si="107"/>
        <v>-0.0039999999999995595</v>
      </c>
      <c r="AE286" s="2">
        <f>I286-Материалы!E271</f>
        <v>-13334</v>
      </c>
      <c r="AF286" s="79" t="s">
        <v>257</v>
      </c>
      <c r="AG286" s="75" t="s">
        <v>258</v>
      </c>
      <c r="AH286" s="76" t="s">
        <v>14</v>
      </c>
      <c r="AI286" s="78">
        <v>16.079999999999998</v>
      </c>
      <c r="AJ286" s="78">
        <f t="shared" si="108"/>
        <v>19.299999999999997</v>
      </c>
      <c r="AK286" s="72" t="b">
        <f t="shared" si="109"/>
        <v>1</v>
      </c>
      <c r="AL286" s="93">
        <f t="shared" si="110"/>
        <v>6.5399999999999974</v>
      </c>
      <c r="AM286" s="93">
        <f t="shared" si="111"/>
        <v>20</v>
      </c>
      <c r="AN286" s="93">
        <f t="shared" si="112"/>
        <v>24</v>
      </c>
      <c r="AO286" s="25">
        <f t="shared" si="113"/>
        <v>0.24352331606217634</v>
      </c>
      <c r="AQ286" s="2">
        <f t="shared" si="114"/>
        <v>8</v>
      </c>
      <c r="AR286" s="2">
        <f t="shared" si="115"/>
        <v>16.080000000000002</v>
      </c>
      <c r="AS286" t="b">
        <f>AF286='[3]Материалы в ДС'!A267</f>
        <v>1</v>
      </c>
      <c r="AT286" s="95">
        <f>AI286-'[3]Материалы в ДС'!D267</f>
        <v>0</v>
      </c>
    </row>
    <row r="287" ht="15" customHeight="1" outlineLevel="1">
      <c r="A287" s="74" t="s">
        <v>259</v>
      </c>
      <c r="B287" s="74"/>
      <c r="C287" s="74"/>
      <c r="D287" s="75" t="s">
        <v>164</v>
      </c>
      <c r="E287" s="76" t="s">
        <v>14</v>
      </c>
      <c r="F287" s="77">
        <v>20.940000000000001</v>
      </c>
      <c r="G287" s="78">
        <f t="shared" si="98"/>
        <v>25.129999999999999</v>
      </c>
      <c r="H287" s="78">
        <f t="shared" si="99"/>
        <v>35</v>
      </c>
      <c r="I287" s="78">
        <v>42</v>
      </c>
      <c r="J287" s="25">
        <f t="shared" si="100"/>
        <v>0.67130919220055718</v>
      </c>
      <c r="K287" s="154" t="s">
        <v>259</v>
      </c>
      <c r="L287" s="155" t="s">
        <v>164</v>
      </c>
      <c r="M287" s="156" t="s">
        <v>14</v>
      </c>
      <c r="N287" s="157">
        <v>42</v>
      </c>
      <c r="O287" s="80">
        <f t="shared" si="101"/>
        <v>42</v>
      </c>
      <c r="P287" s="81">
        <f t="shared" ref="P287:P350" si="116">O287-I287</f>
        <v>0</v>
      </c>
      <c r="Q287" s="82" t="s">
        <v>259</v>
      </c>
      <c r="R287" s="83" t="s">
        <v>164</v>
      </c>
      <c r="S287" s="84" t="s">
        <v>14</v>
      </c>
      <c r="T287" s="85">
        <v>20.940000000000001</v>
      </c>
      <c r="U287" s="86" t="b">
        <f t="shared" si="102"/>
        <v>1</v>
      </c>
      <c r="V287" s="87">
        <f t="shared" si="103"/>
        <v>0</v>
      </c>
      <c r="W287" s="74" t="s">
        <v>259</v>
      </c>
      <c r="X287" s="75" t="s">
        <v>164</v>
      </c>
      <c r="Y287" s="88" t="s">
        <v>14</v>
      </c>
      <c r="Z287" s="89">
        <v>42</v>
      </c>
      <c r="AA287" s="90" t="b">
        <f t="shared" si="104"/>
        <v>1</v>
      </c>
      <c r="AB287" s="81">
        <f t="shared" si="105"/>
        <v>0</v>
      </c>
      <c r="AC287" s="91">
        <f t="shared" si="106"/>
        <v>0</v>
      </c>
      <c r="AD287" s="2">
        <f t="shared" si="107"/>
        <v>-0.0019999999999988916</v>
      </c>
      <c r="AE287" s="2">
        <f>I287-Материалы!E272</f>
        <v>42</v>
      </c>
      <c r="AF287" s="79" t="s">
        <v>259</v>
      </c>
      <c r="AG287" s="75" t="s">
        <v>164</v>
      </c>
      <c r="AH287" s="76" t="s">
        <v>14</v>
      </c>
      <c r="AI287" s="78">
        <v>32.829999999999998</v>
      </c>
      <c r="AJ287" s="78">
        <f t="shared" si="108"/>
        <v>39.399999999999999</v>
      </c>
      <c r="AK287" s="72" t="b">
        <f t="shared" si="109"/>
        <v>1</v>
      </c>
      <c r="AL287" s="93">
        <f t="shared" si="110"/>
        <v>14.27</v>
      </c>
      <c r="AM287" s="93">
        <f t="shared" si="111"/>
        <v>55</v>
      </c>
      <c r="AN287" s="93">
        <f t="shared" si="112"/>
        <v>66</v>
      </c>
      <c r="AO287" s="25">
        <f t="shared" si="113"/>
        <v>0.67512690355329952</v>
      </c>
      <c r="AQ287" s="2">
        <f t="shared" si="114"/>
        <v>24</v>
      </c>
      <c r="AR287" s="2">
        <f t="shared" si="115"/>
        <v>32.829999999999998</v>
      </c>
      <c r="AS287" t="b">
        <f>AF287='[3]Материалы в ДС'!A268</f>
        <v>1</v>
      </c>
      <c r="AT287" s="95">
        <f>AI287-'[3]Материалы в ДС'!D268</f>
        <v>0</v>
      </c>
    </row>
    <row r="288" ht="15" customHeight="1" outlineLevel="1">
      <c r="A288" s="74" t="s">
        <v>260</v>
      </c>
      <c r="B288" s="74"/>
      <c r="C288" s="74"/>
      <c r="D288" s="75" t="s">
        <v>164</v>
      </c>
      <c r="E288" s="76" t="s">
        <v>14</v>
      </c>
      <c r="F288" s="77">
        <v>24.809999999999999</v>
      </c>
      <c r="G288" s="78">
        <f t="shared" si="98"/>
        <v>29.77</v>
      </c>
      <c r="H288" s="78">
        <f t="shared" si="99"/>
        <v>33.329999999999998</v>
      </c>
      <c r="I288" s="78">
        <v>40</v>
      </c>
      <c r="J288" s="25">
        <f t="shared" si="100"/>
        <v>0.34363453140745714</v>
      </c>
      <c r="K288" s="79" t="s">
        <v>260</v>
      </c>
      <c r="L288" s="75" t="s">
        <v>164</v>
      </c>
      <c r="M288" s="76" t="s">
        <v>14</v>
      </c>
      <c r="N288" s="80">
        <v>40</v>
      </c>
      <c r="O288" s="80">
        <f t="shared" si="101"/>
        <v>40</v>
      </c>
      <c r="P288" s="81">
        <f t="shared" si="116"/>
        <v>0</v>
      </c>
      <c r="Q288" s="82" t="s">
        <v>260</v>
      </c>
      <c r="R288" s="83" t="s">
        <v>164</v>
      </c>
      <c r="S288" s="84" t="s">
        <v>14</v>
      </c>
      <c r="T288" s="85">
        <v>24.809999999999999</v>
      </c>
      <c r="U288" s="86" t="b">
        <f t="shared" si="102"/>
        <v>1</v>
      </c>
      <c r="V288" s="87">
        <f t="shared" si="103"/>
        <v>0</v>
      </c>
      <c r="W288" s="74" t="s">
        <v>260</v>
      </c>
      <c r="X288" s="75" t="s">
        <v>164</v>
      </c>
      <c r="Y288" s="88" t="s">
        <v>14</v>
      </c>
      <c r="Z288" s="89">
        <v>40</v>
      </c>
      <c r="AA288" s="90" t="b">
        <f t="shared" si="104"/>
        <v>1</v>
      </c>
      <c r="AB288" s="81">
        <f t="shared" si="105"/>
        <v>0</v>
      </c>
      <c r="AC288" s="91">
        <f t="shared" si="106"/>
        <v>0</v>
      </c>
      <c r="AD288" s="2">
        <f t="shared" si="107"/>
        <v>0.0019999999999988916</v>
      </c>
      <c r="AE288" s="2">
        <f>I288-Материалы!E273</f>
        <v>-680</v>
      </c>
      <c r="AF288" s="79" t="s">
        <v>260</v>
      </c>
      <c r="AG288" s="75" t="s">
        <v>164</v>
      </c>
      <c r="AH288" s="76" t="s">
        <v>14</v>
      </c>
      <c r="AI288" s="78">
        <v>38.920000000000002</v>
      </c>
      <c r="AJ288" s="78">
        <f t="shared" si="108"/>
        <v>46.700000000000003</v>
      </c>
      <c r="AK288" s="72" t="b">
        <f t="shared" si="109"/>
        <v>1</v>
      </c>
      <c r="AL288" s="93">
        <f t="shared" si="110"/>
        <v>16.930000000000003</v>
      </c>
      <c r="AM288" s="93">
        <f t="shared" si="111"/>
        <v>52.5</v>
      </c>
      <c r="AN288" s="93">
        <f t="shared" si="112"/>
        <v>63</v>
      </c>
      <c r="AO288" s="25">
        <f t="shared" si="113"/>
        <v>0.34903640256959306</v>
      </c>
      <c r="AQ288" s="2">
        <f t="shared" si="114"/>
        <v>23</v>
      </c>
      <c r="AR288" s="2">
        <f t="shared" si="115"/>
        <v>38.920000000000002</v>
      </c>
      <c r="AS288" t="b">
        <f>AF288='[3]Материалы в ДС'!A269</f>
        <v>1</v>
      </c>
      <c r="AT288" s="95">
        <f>AI288-'[3]Материалы в ДС'!D269</f>
        <v>0</v>
      </c>
    </row>
    <row r="289" ht="15" customHeight="1">
      <c r="A289" s="74" t="s">
        <v>261</v>
      </c>
      <c r="B289" s="74"/>
      <c r="C289" s="74"/>
      <c r="D289" s="75" t="s">
        <v>258</v>
      </c>
      <c r="E289" s="76" t="s">
        <v>14</v>
      </c>
      <c r="F289" s="77">
        <v>37.509999999999998</v>
      </c>
      <c r="G289" s="78">
        <f t="shared" si="98"/>
        <v>45.009999999999998</v>
      </c>
      <c r="H289" s="78">
        <f t="shared" si="99"/>
        <v>56.670000000000002</v>
      </c>
      <c r="I289" s="78">
        <v>68</v>
      </c>
      <c r="J289" s="25">
        <f t="shared" si="100"/>
        <v>0.51077538324816718</v>
      </c>
      <c r="K289" s="79" t="s">
        <v>261</v>
      </c>
      <c r="L289" s="75" t="s">
        <v>258</v>
      </c>
      <c r="M289" s="76" t="s">
        <v>14</v>
      </c>
      <c r="N289" s="80">
        <v>61</v>
      </c>
      <c r="O289" s="80">
        <f t="shared" si="101"/>
        <v>61</v>
      </c>
      <c r="P289" s="81">
        <f t="shared" si="116"/>
        <v>-7</v>
      </c>
      <c r="Q289" s="82" t="s">
        <v>261</v>
      </c>
      <c r="R289" s="83" t="s">
        <v>258</v>
      </c>
      <c r="S289" s="84" t="s">
        <v>14</v>
      </c>
      <c r="T289" s="85">
        <v>33.880000000000003</v>
      </c>
      <c r="U289" s="86" t="b">
        <f t="shared" si="102"/>
        <v>1</v>
      </c>
      <c r="V289" s="87">
        <f t="shared" si="103"/>
        <v>-3.6299999999999955</v>
      </c>
      <c r="W289" s="74" t="s">
        <v>261</v>
      </c>
      <c r="X289" s="75" t="s">
        <v>258</v>
      </c>
      <c r="Y289" s="88" t="s">
        <v>14</v>
      </c>
      <c r="Z289" s="89">
        <v>68</v>
      </c>
      <c r="AA289" s="90" t="b">
        <f t="shared" si="104"/>
        <v>1</v>
      </c>
      <c r="AB289" s="81">
        <f t="shared" si="105"/>
        <v>0</v>
      </c>
      <c r="AC289" s="91">
        <f t="shared" si="106"/>
        <v>-3.6299999999999955</v>
      </c>
      <c r="AD289" s="2">
        <f t="shared" si="107"/>
        <v>0.0019999999999953388</v>
      </c>
      <c r="AE289" s="2">
        <f>I289-Материалы!E274</f>
        <v>-622</v>
      </c>
      <c r="AF289" s="79" t="s">
        <v>261</v>
      </c>
      <c r="AG289" s="75" t="s">
        <v>258</v>
      </c>
      <c r="AH289" s="76" t="s">
        <v>14</v>
      </c>
      <c r="AI289" s="78">
        <v>56.829999999999998</v>
      </c>
      <c r="AJ289" s="78">
        <f t="shared" si="108"/>
        <v>68.200000000000003</v>
      </c>
      <c r="AK289" s="72" t="b">
        <f t="shared" si="109"/>
        <v>1</v>
      </c>
      <c r="AL289" s="93">
        <f t="shared" si="110"/>
        <v>23.190000000000005</v>
      </c>
      <c r="AM289" s="93">
        <f t="shared" si="111"/>
        <v>85.833333333333343</v>
      </c>
      <c r="AN289" s="93">
        <f t="shared" si="112"/>
        <v>103</v>
      </c>
      <c r="AO289" s="25">
        <f t="shared" si="113"/>
        <v>0.51026392961876832</v>
      </c>
      <c r="AQ289" s="2">
        <f t="shared" si="114"/>
        <v>35</v>
      </c>
      <c r="AR289" s="2">
        <f t="shared" si="115"/>
        <v>56.829999999999998</v>
      </c>
      <c r="AS289" t="b">
        <f>AF289='[3]Материалы в ДС'!A270</f>
        <v>1</v>
      </c>
      <c r="AT289" s="95">
        <f>AI289-'[3]Материалы в ДС'!D270</f>
        <v>0</v>
      </c>
    </row>
    <row r="290" ht="30.75" outlineLevel="1">
      <c r="A290" s="74" t="s">
        <v>262</v>
      </c>
      <c r="B290" s="74"/>
      <c r="C290" s="74"/>
      <c r="D290" s="75" t="s">
        <v>228</v>
      </c>
      <c r="E290" s="76" t="s">
        <v>14</v>
      </c>
      <c r="F290" s="77">
        <v>65.75</v>
      </c>
      <c r="G290" s="78">
        <f t="shared" si="98"/>
        <v>78.900000000000006</v>
      </c>
      <c r="H290" s="78">
        <f t="shared" si="99"/>
        <v>99.170000000000002</v>
      </c>
      <c r="I290" s="78">
        <v>119</v>
      </c>
      <c r="J290" s="25">
        <f t="shared" si="100"/>
        <v>0.50823827629911267</v>
      </c>
      <c r="K290" s="79" t="s">
        <v>262</v>
      </c>
      <c r="L290" s="75" t="s">
        <v>228</v>
      </c>
      <c r="M290" s="76" t="s">
        <v>14</v>
      </c>
      <c r="N290" s="80">
        <v>119</v>
      </c>
      <c r="O290" s="80">
        <f t="shared" si="101"/>
        <v>119</v>
      </c>
      <c r="P290" s="81">
        <f t="shared" si="116"/>
        <v>0</v>
      </c>
      <c r="Q290" s="82" t="s">
        <v>262</v>
      </c>
      <c r="R290" s="83" t="s">
        <v>228</v>
      </c>
      <c r="S290" s="84" t="s">
        <v>14</v>
      </c>
      <c r="T290" s="85">
        <v>65.75</v>
      </c>
      <c r="U290" s="86" t="b">
        <f t="shared" si="102"/>
        <v>1</v>
      </c>
      <c r="V290" s="87">
        <f t="shared" si="103"/>
        <v>0</v>
      </c>
      <c r="W290" s="74" t="s">
        <v>262</v>
      </c>
      <c r="X290" s="75" t="s">
        <v>228</v>
      </c>
      <c r="Y290" s="88" t="s">
        <v>14</v>
      </c>
      <c r="Z290" s="89">
        <v>119</v>
      </c>
      <c r="AA290" s="90" t="b">
        <f t="shared" si="104"/>
        <v>1</v>
      </c>
      <c r="AB290" s="81">
        <f t="shared" si="105"/>
        <v>0</v>
      </c>
      <c r="AC290" s="91">
        <f t="shared" si="106"/>
        <v>0</v>
      </c>
      <c r="AD290" s="2">
        <f t="shared" si="107"/>
        <v>-1.4210854715202004e-14</v>
      </c>
      <c r="AE290" s="2">
        <f>I290-Материалы!E275</f>
        <v>-311</v>
      </c>
      <c r="AF290" s="79" t="s">
        <v>262</v>
      </c>
      <c r="AG290" s="75" t="s">
        <v>228</v>
      </c>
      <c r="AH290" s="76" t="s">
        <v>14</v>
      </c>
      <c r="AI290" s="78">
        <v>90.829999999999998</v>
      </c>
      <c r="AJ290" s="78">
        <f t="shared" si="108"/>
        <v>109</v>
      </c>
      <c r="AK290" s="72" t="b">
        <f t="shared" si="109"/>
        <v>1</v>
      </c>
      <c r="AL290" s="93">
        <f t="shared" si="110"/>
        <v>30.099999999999994</v>
      </c>
      <c r="AM290" s="93">
        <f t="shared" si="111"/>
        <v>136.66666666666669</v>
      </c>
      <c r="AN290" s="93">
        <f t="shared" si="112"/>
        <v>164</v>
      </c>
      <c r="AO290" s="25">
        <f t="shared" si="113"/>
        <v>0.50458715596330272</v>
      </c>
      <c r="AQ290" s="2">
        <f t="shared" si="114"/>
        <v>45</v>
      </c>
      <c r="AR290" s="2">
        <f t="shared" si="115"/>
        <v>90.829999999999998</v>
      </c>
      <c r="AS290" t="b">
        <f>AF290='[3]Материалы в ДС'!A271</f>
        <v>1</v>
      </c>
      <c r="AT290" s="95">
        <f>AI290-'[3]Материалы в ДС'!D271</f>
        <v>0</v>
      </c>
    </row>
    <row r="291" ht="15" customHeight="1" outlineLevel="1">
      <c r="A291" s="74" t="s">
        <v>263</v>
      </c>
      <c r="B291" s="74"/>
      <c r="C291" s="74"/>
      <c r="D291" s="75" t="s">
        <v>164</v>
      </c>
      <c r="E291" s="76" t="s">
        <v>14</v>
      </c>
      <c r="F291" s="77">
        <v>62.299999999999997</v>
      </c>
      <c r="G291" s="78">
        <f t="shared" si="98"/>
        <v>74.760000000000005</v>
      </c>
      <c r="H291" s="78">
        <f t="shared" si="99"/>
        <v>105.83</v>
      </c>
      <c r="I291" s="78">
        <v>127</v>
      </c>
      <c r="J291" s="25">
        <f t="shared" si="100"/>
        <v>0.69876939539860872</v>
      </c>
      <c r="K291" s="79" t="s">
        <v>263</v>
      </c>
      <c r="L291" s="75" t="s">
        <v>164</v>
      </c>
      <c r="M291" s="76" t="s">
        <v>14</v>
      </c>
      <c r="N291" s="80">
        <v>127</v>
      </c>
      <c r="O291" s="80">
        <f t="shared" si="101"/>
        <v>127</v>
      </c>
      <c r="P291" s="81">
        <f t="shared" si="116"/>
        <v>0</v>
      </c>
      <c r="Q291" s="82" t="s">
        <v>263</v>
      </c>
      <c r="R291" s="83" t="s">
        <v>164</v>
      </c>
      <c r="S291" s="84" t="s">
        <v>14</v>
      </c>
      <c r="T291" s="85">
        <v>62.299999999999997</v>
      </c>
      <c r="U291" s="86" t="b">
        <f t="shared" si="102"/>
        <v>1</v>
      </c>
      <c r="V291" s="87">
        <f t="shared" si="103"/>
        <v>0</v>
      </c>
      <c r="W291" s="74" t="s">
        <v>263</v>
      </c>
      <c r="X291" s="75" t="s">
        <v>164</v>
      </c>
      <c r="Y291" s="88" t="s">
        <v>14</v>
      </c>
      <c r="Z291" s="89">
        <v>127</v>
      </c>
      <c r="AA291" s="90" t="b">
        <f t="shared" si="104"/>
        <v>1</v>
      </c>
      <c r="AB291" s="81">
        <f t="shared" si="105"/>
        <v>0</v>
      </c>
      <c r="AC291" s="91">
        <f t="shared" si="106"/>
        <v>0</v>
      </c>
      <c r="AD291" s="2">
        <f t="shared" si="107"/>
        <v>-1.4210854715202004e-14</v>
      </c>
      <c r="AE291" s="2">
        <f>I291-Материалы!E276</f>
        <v>-133</v>
      </c>
      <c r="AF291" s="79" t="s">
        <v>263</v>
      </c>
      <c r="AG291" s="75" t="s">
        <v>164</v>
      </c>
      <c r="AH291" s="76" t="s">
        <v>14</v>
      </c>
      <c r="AI291" s="78">
        <v>97.5</v>
      </c>
      <c r="AJ291" s="78">
        <f t="shared" si="108"/>
        <v>117</v>
      </c>
      <c r="AK291" s="72" t="b">
        <f t="shared" si="109"/>
        <v>1</v>
      </c>
      <c r="AL291" s="93">
        <f t="shared" si="110"/>
        <v>42.239999999999995</v>
      </c>
      <c r="AM291" s="93">
        <f t="shared" si="111"/>
        <v>165.83333333333334</v>
      </c>
      <c r="AN291" s="93">
        <f t="shared" si="112"/>
        <v>199</v>
      </c>
      <c r="AO291" s="25">
        <f t="shared" si="113"/>
        <v>0.70085470085470081</v>
      </c>
      <c r="AQ291" s="2">
        <f t="shared" si="114"/>
        <v>72</v>
      </c>
      <c r="AR291" s="2">
        <f t="shared" si="115"/>
        <v>97.5</v>
      </c>
      <c r="AS291" t="b">
        <f>AF291='[3]Материалы в ДС'!A272</f>
        <v>1</v>
      </c>
      <c r="AT291" s="95">
        <f>AI291-'[3]Материалы в ДС'!D272</f>
        <v>0</v>
      </c>
    </row>
    <row r="292" ht="15" customHeight="1" outlineLevel="1">
      <c r="A292" s="74" t="s">
        <v>264</v>
      </c>
      <c r="B292" s="74"/>
      <c r="C292" s="74"/>
      <c r="D292" s="75" t="s">
        <v>164</v>
      </c>
      <c r="E292" s="76" t="s">
        <v>14</v>
      </c>
      <c r="F292" s="77">
        <v>71.519999999999996</v>
      </c>
      <c r="G292" s="78">
        <f t="shared" ref="G292:G355" si="117">ROUND(F292*1.2,2)</f>
        <v>85.820000000000007</v>
      </c>
      <c r="H292" s="78">
        <f t="shared" ref="H292:H355" si="118">ROUND(I292/1.2,2)</f>
        <v>120</v>
      </c>
      <c r="I292" s="78">
        <v>144</v>
      </c>
      <c r="J292" s="25">
        <f t="shared" ref="J292:J355" si="119">I292/G292-1</f>
        <v>0.67793055231880661</v>
      </c>
      <c r="K292" s="154" t="s">
        <v>264</v>
      </c>
      <c r="L292" s="155" t="s">
        <v>164</v>
      </c>
      <c r="M292" s="156" t="s">
        <v>14</v>
      </c>
      <c r="N292" s="157">
        <v>144</v>
      </c>
      <c r="O292" s="80">
        <f t="shared" ref="O292:O355" si="120">N292</f>
        <v>144</v>
      </c>
      <c r="P292" s="81">
        <f t="shared" si="116"/>
        <v>0</v>
      </c>
      <c r="Q292" s="82" t="s">
        <v>264</v>
      </c>
      <c r="R292" s="83" t="s">
        <v>164</v>
      </c>
      <c r="S292" s="84" t="s">
        <v>14</v>
      </c>
      <c r="T292" s="85">
        <v>71.519999999999996</v>
      </c>
      <c r="U292" s="86" t="b">
        <f t="shared" ref="U292:U355" si="121">A292=Q292</f>
        <v>1</v>
      </c>
      <c r="V292" s="87">
        <f t="shared" ref="V292:V355" si="122">T292-F292</f>
        <v>0</v>
      </c>
      <c r="W292" s="74" t="s">
        <v>264</v>
      </c>
      <c r="X292" s="75" t="s">
        <v>164</v>
      </c>
      <c r="Y292" s="88" t="s">
        <v>14</v>
      </c>
      <c r="Z292" s="89">
        <v>144</v>
      </c>
      <c r="AA292" s="90" t="b">
        <f t="shared" ref="AA292:AA355" si="123">W292=A292</f>
        <v>1</v>
      </c>
      <c r="AB292" s="81">
        <f t="shared" ref="AB292:AB355" si="124">I292-Z292</f>
        <v>0</v>
      </c>
      <c r="AC292" s="91">
        <f t="shared" ref="AC292:AC355" si="125">T292-F292</f>
        <v>0</v>
      </c>
      <c r="AD292" s="2">
        <f t="shared" ref="AD292:AD323" si="126">F292*1.2-G292</f>
        <v>0.0039999999999906777</v>
      </c>
      <c r="AE292" s="2">
        <f>I292-Материалы!E277</f>
        <v>-316</v>
      </c>
      <c r="AF292" s="79" t="s">
        <v>264</v>
      </c>
      <c r="AG292" s="75" t="s">
        <v>164</v>
      </c>
      <c r="AH292" s="76" t="s">
        <v>14</v>
      </c>
      <c r="AI292" s="78">
        <v>112.5</v>
      </c>
      <c r="AJ292" s="78">
        <f t="shared" ref="AJ292:AJ355" si="127">ROUND(AI292*0.2,2)+AI292</f>
        <v>135</v>
      </c>
      <c r="AK292" s="72" t="b">
        <f t="shared" ref="AK292:AK355" si="128">A292=AF292</f>
        <v>1</v>
      </c>
      <c r="AL292" s="93">
        <f t="shared" ref="AL292:AL355" si="129">AJ292-G292</f>
        <v>49.179999999999993</v>
      </c>
      <c r="AM292" s="93">
        <f t="shared" ref="AM292:AM355" si="130">AN292/1.2</f>
        <v>189.16666666666669</v>
      </c>
      <c r="AN292" s="93">
        <f t="shared" ref="AN292:AN355" si="131">ROUND(AJ292+AJ292*J292,0)</f>
        <v>227</v>
      </c>
      <c r="AO292" s="25">
        <f t="shared" ref="AO292:AO355" si="132">(AN292-AJ292)/AJ292</f>
        <v>0.68148148148148147</v>
      </c>
      <c r="AQ292" s="2">
        <f t="shared" ref="AQ292:AQ355" si="133">AN292-I292</f>
        <v>83</v>
      </c>
      <c r="AR292" s="2">
        <f t="shared" ref="AR292:AR355" si="134">ROUND(AI292,2)</f>
        <v>112.5</v>
      </c>
      <c r="AS292" t="b">
        <f>AF292='[3]Материалы в ДС'!A273</f>
        <v>1</v>
      </c>
      <c r="AT292" s="95">
        <f>AI292-'[3]Материалы в ДС'!D273</f>
        <v>0</v>
      </c>
    </row>
    <row r="293" ht="15" customHeight="1" outlineLevel="1">
      <c r="A293" s="74" t="s">
        <v>265</v>
      </c>
      <c r="B293" s="74"/>
      <c r="C293" s="74"/>
      <c r="D293" s="75" t="s">
        <v>228</v>
      </c>
      <c r="E293" s="76" t="s">
        <v>14</v>
      </c>
      <c r="F293" s="77">
        <v>178.33000000000001</v>
      </c>
      <c r="G293" s="78">
        <f t="shared" si="117"/>
        <v>214</v>
      </c>
      <c r="H293" s="78">
        <f t="shared" si="118"/>
        <v>270.82999999999998</v>
      </c>
      <c r="I293" s="78">
        <v>325</v>
      </c>
      <c r="J293" s="25">
        <f t="shared" si="119"/>
        <v>0.51869158878504673</v>
      </c>
      <c r="K293" s="79" t="s">
        <v>265</v>
      </c>
      <c r="L293" s="75" t="s">
        <v>228</v>
      </c>
      <c r="M293" s="76" t="s">
        <v>14</v>
      </c>
      <c r="N293" s="80">
        <v>325</v>
      </c>
      <c r="O293" s="80">
        <f t="shared" si="120"/>
        <v>325</v>
      </c>
      <c r="P293" s="81">
        <f t="shared" si="116"/>
        <v>0</v>
      </c>
      <c r="Q293" s="82" t="s">
        <v>265</v>
      </c>
      <c r="R293" s="83" t="s">
        <v>228</v>
      </c>
      <c r="S293" s="84" t="s">
        <v>14</v>
      </c>
      <c r="T293" s="85">
        <v>178.33000000000001</v>
      </c>
      <c r="U293" s="86" t="b">
        <f t="shared" si="121"/>
        <v>1</v>
      </c>
      <c r="V293" s="87">
        <f t="shared" si="122"/>
        <v>0</v>
      </c>
      <c r="W293" s="74" t="s">
        <v>265</v>
      </c>
      <c r="X293" s="75" t="s">
        <v>228</v>
      </c>
      <c r="Y293" s="88" t="s">
        <v>14</v>
      </c>
      <c r="Z293" s="89">
        <v>325</v>
      </c>
      <c r="AA293" s="90" t="b">
        <f t="shared" si="123"/>
        <v>1</v>
      </c>
      <c r="AB293" s="81">
        <f t="shared" si="124"/>
        <v>0</v>
      </c>
      <c r="AC293" s="91">
        <f t="shared" si="125"/>
        <v>0</v>
      </c>
      <c r="AD293" s="2">
        <f t="shared" si="126"/>
        <v>-0.0039999999999906777</v>
      </c>
      <c r="AE293" s="2">
        <f>I293-Материалы!E278</f>
        <v>65</v>
      </c>
      <c r="AF293" s="79" t="s">
        <v>265</v>
      </c>
      <c r="AG293" s="75" t="s">
        <v>228</v>
      </c>
      <c r="AH293" s="76" t="s">
        <v>14</v>
      </c>
      <c r="AI293" s="78">
        <v>245.83000000000001</v>
      </c>
      <c r="AJ293" s="78">
        <f t="shared" si="127"/>
        <v>295</v>
      </c>
      <c r="AK293" s="72" t="b">
        <f t="shared" si="128"/>
        <v>1</v>
      </c>
      <c r="AL293" s="93">
        <f t="shared" si="129"/>
        <v>81</v>
      </c>
      <c r="AM293" s="93">
        <f t="shared" si="130"/>
        <v>373.33333333333337</v>
      </c>
      <c r="AN293" s="93">
        <f t="shared" si="131"/>
        <v>448</v>
      </c>
      <c r="AO293" s="25">
        <f t="shared" si="132"/>
        <v>0.51864406779661021</v>
      </c>
      <c r="AQ293" s="2">
        <f t="shared" si="133"/>
        <v>123</v>
      </c>
      <c r="AR293" s="2">
        <f t="shared" si="134"/>
        <v>245.83000000000001</v>
      </c>
      <c r="AS293" t="b">
        <f>AF293='[3]Материалы в ДС'!A274</f>
        <v>1</v>
      </c>
      <c r="AT293" s="95">
        <f>AI293-'[3]Материалы в ДС'!D274</f>
        <v>0</v>
      </c>
    </row>
    <row r="294" ht="15" customHeight="1" outlineLevel="1">
      <c r="A294" s="74" t="s">
        <v>266</v>
      </c>
      <c r="B294" s="74"/>
      <c r="C294" s="74"/>
      <c r="D294" s="75" t="s">
        <v>228</v>
      </c>
      <c r="E294" s="76" t="s">
        <v>14</v>
      </c>
      <c r="F294" s="77">
        <v>319.17000000000002</v>
      </c>
      <c r="G294" s="78">
        <f t="shared" si="117"/>
        <v>383</v>
      </c>
      <c r="H294" s="78">
        <f t="shared" si="118"/>
        <v>430</v>
      </c>
      <c r="I294" s="78">
        <v>516</v>
      </c>
      <c r="J294" s="25">
        <f t="shared" si="119"/>
        <v>0.34725848563968675</v>
      </c>
      <c r="K294" s="154" t="s">
        <v>266</v>
      </c>
      <c r="L294" s="155" t="s">
        <v>228</v>
      </c>
      <c r="M294" s="156" t="s">
        <v>14</v>
      </c>
      <c r="N294" s="157">
        <v>516</v>
      </c>
      <c r="O294" s="80">
        <f t="shared" si="120"/>
        <v>516</v>
      </c>
      <c r="P294" s="81">
        <f t="shared" si="116"/>
        <v>0</v>
      </c>
      <c r="Q294" s="82" t="s">
        <v>266</v>
      </c>
      <c r="R294" s="83" t="s">
        <v>228</v>
      </c>
      <c r="S294" s="84" t="s">
        <v>14</v>
      </c>
      <c r="T294" s="85">
        <v>319.17000000000002</v>
      </c>
      <c r="U294" s="86" t="b">
        <f t="shared" si="121"/>
        <v>1</v>
      </c>
      <c r="V294" s="87">
        <f t="shared" si="122"/>
        <v>0</v>
      </c>
      <c r="W294" s="74" t="s">
        <v>266</v>
      </c>
      <c r="X294" s="75" t="s">
        <v>228</v>
      </c>
      <c r="Y294" s="88" t="s">
        <v>14</v>
      </c>
      <c r="Z294" s="89">
        <v>516</v>
      </c>
      <c r="AA294" s="90" t="b">
        <f t="shared" si="123"/>
        <v>1</v>
      </c>
      <c r="AB294" s="81">
        <f t="shared" si="124"/>
        <v>0</v>
      </c>
      <c r="AC294" s="91">
        <f t="shared" si="125"/>
        <v>0</v>
      </c>
      <c r="AD294" s="2">
        <f t="shared" si="126"/>
        <v>0.0040000000000190994</v>
      </c>
      <c r="AE294" s="2">
        <f>I294-Материалы!E279</f>
        <v>46</v>
      </c>
      <c r="AF294" s="79" t="s">
        <v>266</v>
      </c>
      <c r="AG294" s="75" t="s">
        <v>228</v>
      </c>
      <c r="AH294" s="76" t="s">
        <v>14</v>
      </c>
      <c r="AI294" s="78">
        <v>440.82999999999998</v>
      </c>
      <c r="AJ294" s="78">
        <f t="shared" si="127"/>
        <v>529</v>
      </c>
      <c r="AK294" s="72" t="b">
        <f t="shared" si="128"/>
        <v>1</v>
      </c>
      <c r="AL294" s="93">
        <f t="shared" si="129"/>
        <v>146</v>
      </c>
      <c r="AM294" s="93">
        <f t="shared" si="130"/>
        <v>594.16666666666674</v>
      </c>
      <c r="AN294" s="93">
        <f t="shared" si="131"/>
        <v>713</v>
      </c>
      <c r="AO294" s="25">
        <f t="shared" si="132"/>
        <v>0.34782608695652173</v>
      </c>
      <c r="AQ294" s="2">
        <f t="shared" si="133"/>
        <v>197</v>
      </c>
      <c r="AR294" s="2">
        <f t="shared" si="134"/>
        <v>440.82999999999998</v>
      </c>
      <c r="AS294" t="b">
        <f>AF294='[3]Материалы в ДС'!A275</f>
        <v>1</v>
      </c>
      <c r="AT294" s="95">
        <f>AI294-'[3]Материалы в ДС'!D275</f>
        <v>0</v>
      </c>
    </row>
    <row r="295" ht="15" customHeight="1" outlineLevel="1">
      <c r="A295" s="74" t="s">
        <v>267</v>
      </c>
      <c r="B295" s="74"/>
      <c r="C295" s="74"/>
      <c r="D295" s="75" t="s">
        <v>164</v>
      </c>
      <c r="E295" s="76" t="s">
        <v>14</v>
      </c>
      <c r="F295" s="77">
        <v>291.56</v>
      </c>
      <c r="G295" s="78">
        <f t="shared" si="117"/>
        <v>349.87</v>
      </c>
      <c r="H295" s="78">
        <f t="shared" si="118"/>
        <v>420.82999999999998</v>
      </c>
      <c r="I295" s="78">
        <v>505</v>
      </c>
      <c r="J295" s="25">
        <f t="shared" si="119"/>
        <v>0.44339326035384574</v>
      </c>
      <c r="K295" s="79" t="s">
        <v>267</v>
      </c>
      <c r="L295" s="75" t="s">
        <v>164</v>
      </c>
      <c r="M295" s="76" t="s">
        <v>14</v>
      </c>
      <c r="N295" s="80">
        <v>505</v>
      </c>
      <c r="O295" s="80">
        <f t="shared" si="120"/>
        <v>505</v>
      </c>
      <c r="P295" s="81">
        <f t="shared" si="116"/>
        <v>0</v>
      </c>
      <c r="Q295" s="82" t="s">
        <v>267</v>
      </c>
      <c r="R295" s="83" t="s">
        <v>164</v>
      </c>
      <c r="S295" s="84" t="s">
        <v>14</v>
      </c>
      <c r="T295" s="85">
        <v>291.56</v>
      </c>
      <c r="U295" s="86" t="b">
        <f t="shared" si="121"/>
        <v>1</v>
      </c>
      <c r="V295" s="87">
        <f t="shared" si="122"/>
        <v>0</v>
      </c>
      <c r="W295" s="74" t="s">
        <v>267</v>
      </c>
      <c r="X295" s="75" t="s">
        <v>164</v>
      </c>
      <c r="Y295" s="88" t="s">
        <v>14</v>
      </c>
      <c r="Z295" s="89">
        <v>505</v>
      </c>
      <c r="AA295" s="90" t="b">
        <f t="shared" si="123"/>
        <v>1</v>
      </c>
      <c r="AB295" s="81">
        <f t="shared" si="124"/>
        <v>0</v>
      </c>
      <c r="AC295" s="91">
        <f t="shared" si="125"/>
        <v>0</v>
      </c>
      <c r="AD295" s="2">
        <f t="shared" si="126"/>
        <v>0.0020000000000095497</v>
      </c>
      <c r="AE295" s="2">
        <f>I295-Материалы!E280</f>
        <v>35</v>
      </c>
      <c r="AF295" s="79" t="s">
        <v>267</v>
      </c>
      <c r="AG295" s="75" t="s">
        <v>164</v>
      </c>
      <c r="AH295" s="76" t="s">
        <v>14</v>
      </c>
      <c r="AI295" s="78">
        <v>495</v>
      </c>
      <c r="AJ295" s="78">
        <f t="shared" si="127"/>
        <v>594</v>
      </c>
      <c r="AK295" s="72" t="b">
        <f t="shared" si="128"/>
        <v>1</v>
      </c>
      <c r="AL295" s="93">
        <f t="shared" si="129"/>
        <v>244.13</v>
      </c>
      <c r="AM295" s="93">
        <f t="shared" si="130"/>
        <v>714.16666666666674</v>
      </c>
      <c r="AN295" s="93">
        <f t="shared" si="131"/>
        <v>857</v>
      </c>
      <c r="AO295" s="25">
        <f t="shared" si="132"/>
        <v>0.44276094276094274</v>
      </c>
      <c r="AQ295" s="2">
        <f t="shared" si="133"/>
        <v>352</v>
      </c>
      <c r="AR295" s="2">
        <f t="shared" si="134"/>
        <v>495</v>
      </c>
      <c r="AS295" t="b">
        <f>AF295='[3]Материалы в ДС'!A276</f>
        <v>1</v>
      </c>
      <c r="AT295" s="95">
        <f>AI295-'[3]Материалы в ДС'!D276</f>
        <v>0</v>
      </c>
    </row>
    <row r="296" ht="15" customHeight="1" outlineLevel="1">
      <c r="A296" s="74" t="s">
        <v>268</v>
      </c>
      <c r="B296" s="74"/>
      <c r="C296" s="74"/>
      <c r="D296" s="75" t="s">
        <v>164</v>
      </c>
      <c r="E296" s="76" t="s">
        <v>14</v>
      </c>
      <c r="F296" s="77">
        <v>329.49000000000001</v>
      </c>
      <c r="G296" s="78">
        <f t="shared" si="117"/>
        <v>395.38999999999999</v>
      </c>
      <c r="H296" s="78">
        <f t="shared" si="118"/>
        <v>555.83000000000004</v>
      </c>
      <c r="I296" s="78">
        <v>667</v>
      </c>
      <c r="J296" s="25">
        <f t="shared" si="119"/>
        <v>0.68694200662636895</v>
      </c>
      <c r="K296" s="79" t="s">
        <v>268</v>
      </c>
      <c r="L296" s="75" t="s">
        <v>164</v>
      </c>
      <c r="M296" s="76" t="s">
        <v>14</v>
      </c>
      <c r="N296" s="80">
        <v>667</v>
      </c>
      <c r="O296" s="80">
        <f t="shared" si="120"/>
        <v>667</v>
      </c>
      <c r="P296" s="81">
        <f t="shared" si="116"/>
        <v>0</v>
      </c>
      <c r="Q296" s="82" t="s">
        <v>268</v>
      </c>
      <c r="R296" s="83" t="s">
        <v>164</v>
      </c>
      <c r="S296" s="84" t="s">
        <v>14</v>
      </c>
      <c r="T296" s="85">
        <v>329.49000000000001</v>
      </c>
      <c r="U296" s="86" t="b">
        <f t="shared" si="121"/>
        <v>1</v>
      </c>
      <c r="V296" s="87">
        <f t="shared" si="122"/>
        <v>0</v>
      </c>
      <c r="W296" s="74" t="s">
        <v>268</v>
      </c>
      <c r="X296" s="75" t="s">
        <v>164</v>
      </c>
      <c r="Y296" s="88" t="s">
        <v>14</v>
      </c>
      <c r="Z296" s="89">
        <v>667</v>
      </c>
      <c r="AA296" s="90" t="b">
        <f t="shared" si="123"/>
        <v>1</v>
      </c>
      <c r="AB296" s="81">
        <f t="shared" si="124"/>
        <v>0</v>
      </c>
      <c r="AC296" s="91">
        <f t="shared" si="125"/>
        <v>0</v>
      </c>
      <c r="AD296" s="2">
        <f t="shared" si="126"/>
        <v>-0.0020000000000095497</v>
      </c>
      <c r="AE296" s="2">
        <f>I296-Материалы!E281</f>
        <v>387</v>
      </c>
      <c r="AF296" s="79" t="s">
        <v>268</v>
      </c>
      <c r="AG296" s="75" t="s">
        <v>164</v>
      </c>
      <c r="AH296" s="76" t="s">
        <v>14</v>
      </c>
      <c r="AI296" s="78">
        <v>560</v>
      </c>
      <c r="AJ296" s="78">
        <f t="shared" si="127"/>
        <v>672</v>
      </c>
      <c r="AK296" s="72" t="b">
        <f t="shared" si="128"/>
        <v>1</v>
      </c>
      <c r="AL296" s="93">
        <f t="shared" si="129"/>
        <v>276.61000000000001</v>
      </c>
      <c r="AM296" s="93">
        <f t="shared" si="130"/>
        <v>945</v>
      </c>
      <c r="AN296" s="93">
        <f t="shared" si="131"/>
        <v>1134</v>
      </c>
      <c r="AO296" s="25">
        <f t="shared" si="132"/>
        <v>0.6875</v>
      </c>
      <c r="AQ296" s="2">
        <f t="shared" si="133"/>
        <v>467</v>
      </c>
      <c r="AR296" s="2">
        <f t="shared" si="134"/>
        <v>560</v>
      </c>
      <c r="AS296" t="b">
        <f>AF296='[3]Материалы в ДС'!A277</f>
        <v>1</v>
      </c>
      <c r="AT296" s="95">
        <f>AI296-'[3]Материалы в ДС'!D277</f>
        <v>0</v>
      </c>
    </row>
    <row r="297" ht="15" customHeight="1" outlineLevel="1">
      <c r="A297" s="74" t="s">
        <v>269</v>
      </c>
      <c r="B297" s="74"/>
      <c r="C297" s="74"/>
      <c r="D297" s="75" t="s">
        <v>164</v>
      </c>
      <c r="E297" s="76" t="s">
        <v>14</v>
      </c>
      <c r="F297" s="77">
        <v>529.40999999999997</v>
      </c>
      <c r="G297" s="78">
        <f t="shared" si="117"/>
        <v>635.28999999999996</v>
      </c>
      <c r="H297" s="78">
        <f t="shared" si="118"/>
        <v>961.67000000000007</v>
      </c>
      <c r="I297" s="78">
        <v>1154</v>
      </c>
      <c r="J297" s="25">
        <f t="shared" si="119"/>
        <v>0.81649325504887549</v>
      </c>
      <c r="K297" s="79" t="s">
        <v>269</v>
      </c>
      <c r="L297" s="75" t="s">
        <v>164</v>
      </c>
      <c r="M297" s="76" t="s">
        <v>14</v>
      </c>
      <c r="N297" s="80">
        <v>1154</v>
      </c>
      <c r="O297" s="80">
        <f t="shared" si="120"/>
        <v>1154</v>
      </c>
      <c r="P297" s="81">
        <f t="shared" si="116"/>
        <v>0</v>
      </c>
      <c r="Q297" s="82" t="s">
        <v>269</v>
      </c>
      <c r="R297" s="83" t="s">
        <v>164</v>
      </c>
      <c r="S297" s="84" t="s">
        <v>14</v>
      </c>
      <c r="T297" s="85">
        <v>529.40999999999997</v>
      </c>
      <c r="U297" s="86" t="b">
        <f t="shared" si="121"/>
        <v>1</v>
      </c>
      <c r="V297" s="87">
        <f t="shared" si="122"/>
        <v>0</v>
      </c>
      <c r="W297" s="74" t="s">
        <v>269</v>
      </c>
      <c r="X297" s="75" t="s">
        <v>164</v>
      </c>
      <c r="Y297" s="88" t="s">
        <v>14</v>
      </c>
      <c r="Z297" s="89">
        <v>1154</v>
      </c>
      <c r="AA297" s="90" t="b">
        <f t="shared" si="123"/>
        <v>1</v>
      </c>
      <c r="AB297" s="81">
        <f t="shared" si="124"/>
        <v>0</v>
      </c>
      <c r="AC297" s="91">
        <f t="shared" si="125"/>
        <v>0</v>
      </c>
      <c r="AD297" s="2">
        <f t="shared" si="126"/>
        <v>0.0019999999999527063</v>
      </c>
      <c r="AE297" s="2">
        <f>I297-Материалы!E282</f>
        <v>924</v>
      </c>
      <c r="AF297" s="79" t="s">
        <v>269</v>
      </c>
      <c r="AG297" s="75" t="s">
        <v>164</v>
      </c>
      <c r="AH297" s="76" t="s">
        <v>14</v>
      </c>
      <c r="AI297" s="78">
        <v>830</v>
      </c>
      <c r="AJ297" s="78">
        <f t="shared" si="127"/>
        <v>996</v>
      </c>
      <c r="AK297" s="72" t="b">
        <f t="shared" si="128"/>
        <v>1</v>
      </c>
      <c r="AL297" s="93">
        <f t="shared" si="129"/>
        <v>360.71000000000004</v>
      </c>
      <c r="AM297" s="93">
        <f t="shared" si="130"/>
        <v>1507.5</v>
      </c>
      <c r="AN297" s="93">
        <f t="shared" si="131"/>
        <v>1809</v>
      </c>
      <c r="AO297" s="25">
        <f t="shared" si="132"/>
        <v>0.8162650602409639</v>
      </c>
      <c r="AQ297" s="2">
        <f t="shared" si="133"/>
        <v>655</v>
      </c>
      <c r="AR297" s="2">
        <f t="shared" si="134"/>
        <v>830</v>
      </c>
      <c r="AS297" t="b">
        <f>AF297='[3]Материалы в ДС'!A278</f>
        <v>1</v>
      </c>
      <c r="AT297" s="95">
        <f>AI297-'[3]Материалы в ДС'!D278</f>
        <v>0</v>
      </c>
    </row>
    <row r="298" ht="15" customHeight="1" outlineLevel="1">
      <c r="A298" s="108" t="s">
        <v>270</v>
      </c>
      <c r="B298" s="108"/>
      <c r="C298" s="108"/>
      <c r="D298" s="109" t="s">
        <v>228</v>
      </c>
      <c r="E298" s="109" t="s">
        <v>14</v>
      </c>
      <c r="F298" s="77">
        <v>214.11000000000001</v>
      </c>
      <c r="G298" s="78">
        <f t="shared" si="117"/>
        <v>256.93000000000001</v>
      </c>
      <c r="H298" s="78">
        <f t="shared" si="118"/>
        <v>305.82999999999998</v>
      </c>
      <c r="I298" s="78">
        <v>367</v>
      </c>
      <c r="J298" s="25">
        <f t="shared" si="119"/>
        <v>0.42840462382750166</v>
      </c>
      <c r="K298" s="110" t="s">
        <v>270</v>
      </c>
      <c r="L298" s="111" t="s">
        <v>228</v>
      </c>
      <c r="M298" s="112" t="s">
        <v>14</v>
      </c>
      <c r="N298" s="113"/>
      <c r="O298" s="113">
        <v>365</v>
      </c>
      <c r="P298" s="81">
        <f t="shared" si="116"/>
        <v>-2</v>
      </c>
      <c r="Q298" s="82" t="s">
        <v>270</v>
      </c>
      <c r="R298" s="114" t="s">
        <v>228</v>
      </c>
      <c r="S298" s="114" t="s">
        <v>14</v>
      </c>
      <c r="T298" s="85">
        <v>212.93000000000001</v>
      </c>
      <c r="U298" s="86" t="b">
        <f t="shared" si="121"/>
        <v>1</v>
      </c>
      <c r="V298" s="87">
        <f t="shared" si="122"/>
        <v>-1.1800000000000068</v>
      </c>
      <c r="W298" s="108" t="s">
        <v>270</v>
      </c>
      <c r="X298" s="109" t="s">
        <v>228</v>
      </c>
      <c r="Y298" s="109" t="s">
        <v>14</v>
      </c>
      <c r="Z298" s="89">
        <v>367</v>
      </c>
      <c r="AA298" s="90" t="b">
        <f t="shared" si="123"/>
        <v>1</v>
      </c>
      <c r="AB298" s="81">
        <f t="shared" si="124"/>
        <v>0</v>
      </c>
      <c r="AC298" s="91">
        <f t="shared" si="125"/>
        <v>-1.1800000000000068</v>
      </c>
      <c r="AD298" s="2">
        <f t="shared" si="126"/>
        <v>0.0020000000000095497</v>
      </c>
      <c r="AE298" s="2">
        <f>I298-Материалы!E283</f>
        <v>67</v>
      </c>
      <c r="AF298" s="115" t="s">
        <v>270</v>
      </c>
      <c r="AG298" s="109" t="s">
        <v>228</v>
      </c>
      <c r="AH298" s="109" t="s">
        <v>14</v>
      </c>
      <c r="AI298" s="78">
        <v>280.82999999999998</v>
      </c>
      <c r="AJ298" s="78">
        <f t="shared" si="127"/>
        <v>337</v>
      </c>
      <c r="AK298" s="72" t="b">
        <f t="shared" si="128"/>
        <v>1</v>
      </c>
      <c r="AL298" s="93">
        <f t="shared" si="129"/>
        <v>80.069999999999993</v>
      </c>
      <c r="AM298" s="93">
        <f t="shared" si="130"/>
        <v>400.83333333333337</v>
      </c>
      <c r="AN298" s="93">
        <f t="shared" si="131"/>
        <v>481</v>
      </c>
      <c r="AO298" s="25">
        <f t="shared" si="132"/>
        <v>0.42729970326409494</v>
      </c>
      <c r="AQ298" s="2">
        <f t="shared" si="133"/>
        <v>114</v>
      </c>
      <c r="AR298" s="2">
        <f t="shared" si="134"/>
        <v>280.82999999999998</v>
      </c>
      <c r="AS298" t="b">
        <f>AF298='[3]Материалы в ДС'!A279</f>
        <v>1</v>
      </c>
      <c r="AT298" s="95">
        <f>AI298-'[3]Материалы в ДС'!D279</f>
        <v>0</v>
      </c>
    </row>
    <row r="299" ht="15" customHeight="1" outlineLevel="1">
      <c r="A299" s="108" t="s">
        <v>271</v>
      </c>
      <c r="B299" s="108"/>
      <c r="C299" s="108"/>
      <c r="D299" s="109" t="s">
        <v>228</v>
      </c>
      <c r="E299" s="109" t="s">
        <v>14</v>
      </c>
      <c r="F299" s="77">
        <v>399.75</v>
      </c>
      <c r="G299" s="78">
        <f t="shared" si="117"/>
        <v>479.69999999999999</v>
      </c>
      <c r="H299" s="78">
        <f t="shared" si="118"/>
        <v>571.66999999999996</v>
      </c>
      <c r="I299" s="78">
        <v>686</v>
      </c>
      <c r="J299" s="25">
        <f t="shared" si="119"/>
        <v>0.43006045445069829</v>
      </c>
      <c r="K299" s="110" t="s">
        <v>271</v>
      </c>
      <c r="L299" s="111" t="s">
        <v>228</v>
      </c>
      <c r="M299" s="112" t="s">
        <v>14</v>
      </c>
      <c r="N299" s="113"/>
      <c r="O299" s="113">
        <v>574</v>
      </c>
      <c r="P299" s="81">
        <f t="shared" si="116"/>
        <v>-112</v>
      </c>
      <c r="Q299" s="82" t="s">
        <v>271</v>
      </c>
      <c r="R299" s="114" t="s">
        <v>228</v>
      </c>
      <c r="S299" s="114" t="s">
        <v>14</v>
      </c>
      <c r="T299" s="85">
        <v>334.41000000000003</v>
      </c>
      <c r="U299" s="86" t="b">
        <f t="shared" si="121"/>
        <v>1</v>
      </c>
      <c r="V299" s="87">
        <f t="shared" si="122"/>
        <v>-65.339999999999975</v>
      </c>
      <c r="W299" s="108" t="s">
        <v>271</v>
      </c>
      <c r="X299" s="109" t="s">
        <v>228</v>
      </c>
      <c r="Y299" s="109" t="s">
        <v>14</v>
      </c>
      <c r="Z299" s="89">
        <v>686</v>
      </c>
      <c r="AA299" s="90" t="b">
        <f t="shared" si="123"/>
        <v>1</v>
      </c>
      <c r="AB299" s="81">
        <f t="shared" si="124"/>
        <v>0</v>
      </c>
      <c r="AC299" s="91">
        <f t="shared" si="125"/>
        <v>-65.339999999999975</v>
      </c>
      <c r="AD299" s="2">
        <f t="shared" si="126"/>
        <v>0</v>
      </c>
      <c r="AE299" s="2">
        <f>I299-Материалы!E284</f>
        <v>376</v>
      </c>
      <c r="AF299" s="115" t="s">
        <v>271</v>
      </c>
      <c r="AG299" s="109" t="s">
        <v>228</v>
      </c>
      <c r="AH299" s="109" t="s">
        <v>14</v>
      </c>
      <c r="AI299" s="78">
        <v>485</v>
      </c>
      <c r="AJ299" s="78">
        <f t="shared" si="127"/>
        <v>582</v>
      </c>
      <c r="AK299" s="72" t="b">
        <f t="shared" si="128"/>
        <v>1</v>
      </c>
      <c r="AL299" s="93">
        <f t="shared" si="129"/>
        <v>102.30000000000001</v>
      </c>
      <c r="AM299" s="93">
        <f t="shared" si="130"/>
        <v>693.33333333333337</v>
      </c>
      <c r="AN299" s="93">
        <f t="shared" si="131"/>
        <v>832</v>
      </c>
      <c r="AO299" s="25">
        <f t="shared" si="132"/>
        <v>0.42955326460481097</v>
      </c>
      <c r="AQ299" s="2">
        <f t="shared" si="133"/>
        <v>146</v>
      </c>
      <c r="AR299" s="2">
        <f t="shared" si="134"/>
        <v>485</v>
      </c>
      <c r="AS299" t="b">
        <f>AF299='[3]Материалы в ДС'!A280</f>
        <v>1</v>
      </c>
      <c r="AT299" s="95">
        <f>AI299-'[3]Материалы в ДС'!D280</f>
        <v>0</v>
      </c>
    </row>
    <row r="300" ht="15.75" customHeight="1" outlineLevel="1">
      <c r="A300" s="74" t="s">
        <v>272</v>
      </c>
      <c r="B300" s="74"/>
      <c r="C300" s="74"/>
      <c r="D300" s="75" t="s">
        <v>228</v>
      </c>
      <c r="E300" s="76" t="s">
        <v>14</v>
      </c>
      <c r="F300" s="77">
        <v>19.539999999999999</v>
      </c>
      <c r="G300" s="78">
        <f t="shared" si="117"/>
        <v>23.449999999999999</v>
      </c>
      <c r="H300" s="78">
        <f t="shared" si="118"/>
        <v>24.170000000000002</v>
      </c>
      <c r="I300" s="78">
        <v>29</v>
      </c>
      <c r="J300" s="25">
        <f t="shared" si="119"/>
        <v>0.2366737739872069</v>
      </c>
      <c r="K300" s="79" t="s">
        <v>272</v>
      </c>
      <c r="L300" s="75" t="s">
        <v>228</v>
      </c>
      <c r="M300" s="76" t="s">
        <v>14</v>
      </c>
      <c r="N300" s="80">
        <v>28</v>
      </c>
      <c r="O300" s="80">
        <f t="shared" si="120"/>
        <v>28</v>
      </c>
      <c r="P300" s="81">
        <f t="shared" si="116"/>
        <v>-1</v>
      </c>
      <c r="Q300" s="82" t="s">
        <v>272</v>
      </c>
      <c r="R300" s="83" t="s">
        <v>228</v>
      </c>
      <c r="S300" s="84" t="s">
        <v>14</v>
      </c>
      <c r="T300" s="85">
        <v>18.600000000000001</v>
      </c>
      <c r="U300" s="86" t="b">
        <f t="shared" si="121"/>
        <v>1</v>
      </c>
      <c r="V300" s="87">
        <f t="shared" si="122"/>
        <v>-0.93999999999999773</v>
      </c>
      <c r="W300" s="74" t="s">
        <v>272</v>
      </c>
      <c r="X300" s="75" t="s">
        <v>228</v>
      </c>
      <c r="Y300" s="88" t="s">
        <v>14</v>
      </c>
      <c r="Z300" s="89">
        <v>29</v>
      </c>
      <c r="AA300" s="90" t="b">
        <f t="shared" si="123"/>
        <v>1</v>
      </c>
      <c r="AB300" s="81">
        <f t="shared" si="124"/>
        <v>0</v>
      </c>
      <c r="AC300" s="91">
        <f t="shared" si="125"/>
        <v>-0.93999999999999773</v>
      </c>
      <c r="AD300" s="2">
        <f t="shared" si="126"/>
        <v>-0.0020000000000024443</v>
      </c>
      <c r="AE300" s="2">
        <f>I300-Материалы!E285</f>
        <v>-481</v>
      </c>
      <c r="AF300" s="79" t="s">
        <v>272</v>
      </c>
      <c r="AG300" s="75" t="s">
        <v>228</v>
      </c>
      <c r="AH300" s="76" t="s">
        <v>14</v>
      </c>
      <c r="AI300" s="78">
        <v>28.329999999999998</v>
      </c>
      <c r="AJ300" s="78">
        <f t="shared" si="127"/>
        <v>34</v>
      </c>
      <c r="AK300" s="72" t="b">
        <f t="shared" si="128"/>
        <v>1</v>
      </c>
      <c r="AL300" s="93">
        <f t="shared" si="129"/>
        <v>10.550000000000001</v>
      </c>
      <c r="AM300" s="93">
        <f t="shared" si="130"/>
        <v>35</v>
      </c>
      <c r="AN300" s="93">
        <f t="shared" si="131"/>
        <v>42</v>
      </c>
      <c r="AO300" s="25">
        <f t="shared" si="132"/>
        <v>0.23529411764705882</v>
      </c>
      <c r="AQ300" s="2">
        <f t="shared" si="133"/>
        <v>13</v>
      </c>
      <c r="AR300" s="2">
        <f t="shared" si="134"/>
        <v>28.330000000000002</v>
      </c>
      <c r="AS300" t="b">
        <f>AF300='[3]Материалы в ДС'!A281</f>
        <v>1</v>
      </c>
      <c r="AT300" s="95">
        <f>AI300-'[3]Материалы в ДС'!D281</f>
        <v>0</v>
      </c>
    </row>
    <row r="301" ht="15" customHeight="1" outlineLevel="1">
      <c r="A301" s="74" t="s">
        <v>273</v>
      </c>
      <c r="B301" s="74"/>
      <c r="C301" s="74"/>
      <c r="D301" s="75" t="s">
        <v>228</v>
      </c>
      <c r="E301" s="76" t="s">
        <v>14</v>
      </c>
      <c r="F301" s="77">
        <v>24.57</v>
      </c>
      <c r="G301" s="78">
        <f t="shared" si="117"/>
        <v>29.48</v>
      </c>
      <c r="H301" s="78">
        <f t="shared" si="118"/>
        <v>30.830000000000002</v>
      </c>
      <c r="I301" s="78">
        <v>37</v>
      </c>
      <c r="J301" s="25">
        <f t="shared" si="119"/>
        <v>0.2550881953867028</v>
      </c>
      <c r="K301" s="79" t="s">
        <v>273</v>
      </c>
      <c r="L301" s="75" t="s">
        <v>228</v>
      </c>
      <c r="M301" s="76" t="s">
        <v>14</v>
      </c>
      <c r="N301" s="80">
        <v>35</v>
      </c>
      <c r="O301" s="80">
        <f t="shared" si="120"/>
        <v>35</v>
      </c>
      <c r="P301" s="81">
        <f t="shared" si="116"/>
        <v>-2</v>
      </c>
      <c r="Q301" s="82" t="s">
        <v>273</v>
      </c>
      <c r="R301" s="83" t="s">
        <v>228</v>
      </c>
      <c r="S301" s="84" t="s">
        <v>14</v>
      </c>
      <c r="T301" s="85">
        <v>23.399999999999999</v>
      </c>
      <c r="U301" s="86" t="b">
        <f t="shared" si="121"/>
        <v>1</v>
      </c>
      <c r="V301" s="87">
        <f t="shared" si="122"/>
        <v>-1.1700000000000017</v>
      </c>
      <c r="W301" s="74" t="s">
        <v>273</v>
      </c>
      <c r="X301" s="75" t="s">
        <v>228</v>
      </c>
      <c r="Y301" s="88" t="s">
        <v>14</v>
      </c>
      <c r="Z301" s="89">
        <v>37</v>
      </c>
      <c r="AA301" s="90" t="b">
        <f t="shared" si="123"/>
        <v>1</v>
      </c>
      <c r="AB301" s="81">
        <f t="shared" si="124"/>
        <v>0</v>
      </c>
      <c r="AC301" s="91">
        <f t="shared" si="125"/>
        <v>-1.1700000000000017</v>
      </c>
      <c r="AD301" s="2">
        <f t="shared" si="126"/>
        <v>0.0039999999999977831</v>
      </c>
      <c r="AE301" s="2">
        <f>I301-Материалы!E286</f>
        <v>-1033</v>
      </c>
      <c r="AF301" s="79" t="s">
        <v>273</v>
      </c>
      <c r="AG301" s="75" t="s">
        <v>228</v>
      </c>
      <c r="AH301" s="76" t="s">
        <v>14</v>
      </c>
      <c r="AI301" s="78">
        <v>35.829999999999998</v>
      </c>
      <c r="AJ301" s="78">
        <f t="shared" si="127"/>
        <v>43</v>
      </c>
      <c r="AK301" s="72" t="b">
        <f t="shared" si="128"/>
        <v>1</v>
      </c>
      <c r="AL301" s="93">
        <f t="shared" si="129"/>
        <v>13.52</v>
      </c>
      <c r="AM301" s="93">
        <f t="shared" si="130"/>
        <v>45</v>
      </c>
      <c r="AN301" s="93">
        <f t="shared" si="131"/>
        <v>54</v>
      </c>
      <c r="AO301" s="25">
        <f t="shared" si="132"/>
        <v>0.2558139534883721</v>
      </c>
      <c r="AQ301" s="2">
        <f t="shared" si="133"/>
        <v>17</v>
      </c>
      <c r="AR301" s="2">
        <f t="shared" si="134"/>
        <v>35.829999999999998</v>
      </c>
      <c r="AS301" t="b">
        <f>AF301='[3]Материалы в ДС'!A282</f>
        <v>1</v>
      </c>
      <c r="AT301" s="95">
        <f>AI301-'[3]Материалы в ДС'!D282</f>
        <v>0</v>
      </c>
    </row>
    <row r="302" ht="30" customHeight="1" outlineLevel="1">
      <c r="A302" s="74" t="s">
        <v>673</v>
      </c>
      <c r="B302" s="74"/>
      <c r="C302" s="74"/>
      <c r="D302" s="75" t="s">
        <v>228</v>
      </c>
      <c r="E302" s="76" t="s">
        <v>14</v>
      </c>
      <c r="F302" s="77">
        <v>37.590000000000003</v>
      </c>
      <c r="G302" s="78">
        <f t="shared" si="117"/>
        <v>45.109999999999999</v>
      </c>
      <c r="H302" s="78">
        <f t="shared" si="118"/>
        <v>47.5</v>
      </c>
      <c r="I302" s="78">
        <v>57</v>
      </c>
      <c r="J302" s="25">
        <f t="shared" si="119"/>
        <v>0.26357792063843943</v>
      </c>
      <c r="K302" s="79" t="s">
        <v>673</v>
      </c>
      <c r="L302" s="75" t="s">
        <v>228</v>
      </c>
      <c r="M302" s="76" t="s">
        <v>14</v>
      </c>
      <c r="N302" s="80">
        <v>54</v>
      </c>
      <c r="O302" s="80">
        <f t="shared" si="120"/>
        <v>54</v>
      </c>
      <c r="P302" s="81">
        <f t="shared" si="116"/>
        <v>-3</v>
      </c>
      <c r="Q302" s="82" t="s">
        <v>673</v>
      </c>
      <c r="R302" s="83" t="s">
        <v>228</v>
      </c>
      <c r="S302" s="84" t="s">
        <v>14</v>
      </c>
      <c r="T302" s="85">
        <v>35.799999999999997</v>
      </c>
      <c r="U302" s="86" t="b">
        <f t="shared" si="121"/>
        <v>1</v>
      </c>
      <c r="V302" s="87">
        <f t="shared" si="122"/>
        <v>-1.7900000000000063</v>
      </c>
      <c r="W302" s="74" t="s">
        <v>673</v>
      </c>
      <c r="X302" s="75" t="s">
        <v>228</v>
      </c>
      <c r="Y302" s="88" t="s">
        <v>14</v>
      </c>
      <c r="Z302" s="89">
        <v>57</v>
      </c>
      <c r="AA302" s="90" t="b">
        <f t="shared" si="123"/>
        <v>1</v>
      </c>
      <c r="AB302" s="81">
        <f t="shared" si="124"/>
        <v>0</v>
      </c>
      <c r="AC302" s="91">
        <f t="shared" si="125"/>
        <v>-1.7900000000000063</v>
      </c>
      <c r="AD302" s="2">
        <f t="shared" si="126"/>
        <v>-0.0019999999999953388</v>
      </c>
      <c r="AE302" s="2">
        <f>I302-Материалы!E287</f>
        <v>-83</v>
      </c>
      <c r="AF302" s="79" t="s">
        <v>673</v>
      </c>
      <c r="AG302" s="75" t="s">
        <v>228</v>
      </c>
      <c r="AH302" s="76" t="s">
        <v>14</v>
      </c>
      <c r="AI302" s="78">
        <v>55</v>
      </c>
      <c r="AJ302" s="78">
        <f t="shared" si="127"/>
        <v>66</v>
      </c>
      <c r="AK302" s="72" t="b">
        <f t="shared" si="128"/>
        <v>1</v>
      </c>
      <c r="AL302" s="93">
        <f t="shared" si="129"/>
        <v>20.890000000000001</v>
      </c>
      <c r="AM302" s="93">
        <f t="shared" si="130"/>
        <v>69.166666666666671</v>
      </c>
      <c r="AN302" s="93">
        <f t="shared" si="131"/>
        <v>83</v>
      </c>
      <c r="AO302" s="25">
        <f t="shared" si="132"/>
        <v>0.25757575757575757</v>
      </c>
      <c r="AQ302" s="2">
        <f t="shared" si="133"/>
        <v>26</v>
      </c>
      <c r="AR302" s="2">
        <f t="shared" si="134"/>
        <v>55</v>
      </c>
      <c r="AS302" t="b">
        <f>AF302='[3]Материалы в ДС'!A283</f>
        <v>1</v>
      </c>
      <c r="AT302" s="95">
        <f>AI302-'[3]Материалы в ДС'!D283</f>
        <v>0</v>
      </c>
    </row>
    <row r="303" ht="30" customHeight="1" outlineLevel="1">
      <c r="A303" s="74" t="s">
        <v>275</v>
      </c>
      <c r="B303" s="74"/>
      <c r="C303" s="74"/>
      <c r="D303" s="75" t="s">
        <v>228</v>
      </c>
      <c r="E303" s="76" t="s">
        <v>14</v>
      </c>
      <c r="F303" s="77">
        <v>64.620000000000005</v>
      </c>
      <c r="G303" s="78">
        <f t="shared" si="117"/>
        <v>77.540000000000006</v>
      </c>
      <c r="H303" s="78">
        <f t="shared" si="118"/>
        <v>80.829999999999998</v>
      </c>
      <c r="I303" s="78">
        <v>97</v>
      </c>
      <c r="J303" s="25">
        <f t="shared" si="119"/>
        <v>0.25096724271343818</v>
      </c>
      <c r="K303" s="79" t="s">
        <v>275</v>
      </c>
      <c r="L303" s="75" t="s">
        <v>228</v>
      </c>
      <c r="M303" s="76" t="s">
        <v>14</v>
      </c>
      <c r="N303" s="80">
        <v>92</v>
      </c>
      <c r="O303" s="80">
        <f t="shared" si="120"/>
        <v>92</v>
      </c>
      <c r="P303" s="81">
        <f t="shared" si="116"/>
        <v>-5</v>
      </c>
      <c r="Q303" s="82" t="s">
        <v>275</v>
      </c>
      <c r="R303" s="83" t="s">
        <v>228</v>
      </c>
      <c r="S303" s="84" t="s">
        <v>14</v>
      </c>
      <c r="T303" s="85">
        <v>61.539999999999999</v>
      </c>
      <c r="U303" s="86" t="b">
        <f t="shared" si="121"/>
        <v>1</v>
      </c>
      <c r="V303" s="87">
        <f t="shared" si="122"/>
        <v>-3.0800000000000054</v>
      </c>
      <c r="W303" s="74" t="s">
        <v>275</v>
      </c>
      <c r="X303" s="75" t="s">
        <v>228</v>
      </c>
      <c r="Y303" s="88" t="s">
        <v>14</v>
      </c>
      <c r="Z303" s="89">
        <v>97</v>
      </c>
      <c r="AA303" s="90" t="b">
        <f t="shared" si="123"/>
        <v>1</v>
      </c>
      <c r="AB303" s="81">
        <f t="shared" si="124"/>
        <v>0</v>
      </c>
      <c r="AC303" s="91">
        <f t="shared" si="125"/>
        <v>-3.0800000000000054</v>
      </c>
      <c r="AD303" s="2">
        <f t="shared" si="126"/>
        <v>0.0039999999999906777</v>
      </c>
      <c r="AE303" s="2">
        <f>I303-Материалы!E288</f>
        <v>-523</v>
      </c>
      <c r="AF303" s="79" t="s">
        <v>275</v>
      </c>
      <c r="AG303" s="75" t="s">
        <v>228</v>
      </c>
      <c r="AH303" s="76" t="s">
        <v>14</v>
      </c>
      <c r="AI303" s="78">
        <v>95</v>
      </c>
      <c r="AJ303" s="78">
        <f t="shared" si="127"/>
        <v>114</v>
      </c>
      <c r="AK303" s="72" t="b">
        <f t="shared" si="128"/>
        <v>1</v>
      </c>
      <c r="AL303" s="93">
        <f t="shared" si="129"/>
        <v>36.459999999999994</v>
      </c>
      <c r="AM303" s="93">
        <f t="shared" si="130"/>
        <v>119.16666666666667</v>
      </c>
      <c r="AN303" s="93">
        <f t="shared" si="131"/>
        <v>143</v>
      </c>
      <c r="AO303" s="25">
        <f t="shared" si="132"/>
        <v>0.25438596491228072</v>
      </c>
      <c r="AQ303" s="2">
        <f t="shared" si="133"/>
        <v>46</v>
      </c>
      <c r="AR303" s="2">
        <f t="shared" si="134"/>
        <v>95</v>
      </c>
      <c r="AS303" t="b">
        <f>AF303='[3]Материалы в ДС'!A284</f>
        <v>1</v>
      </c>
      <c r="AT303" s="95">
        <f>AI303-'[3]Материалы в ДС'!D284</f>
        <v>0</v>
      </c>
    </row>
    <row r="304" ht="30" customHeight="1" outlineLevel="1">
      <c r="A304" s="74" t="s">
        <v>276</v>
      </c>
      <c r="B304" s="74"/>
      <c r="C304" s="74"/>
      <c r="D304" s="75" t="s">
        <v>228</v>
      </c>
      <c r="E304" s="76" t="s">
        <v>14</v>
      </c>
      <c r="F304" s="77">
        <v>102.2</v>
      </c>
      <c r="G304" s="78">
        <f t="shared" si="117"/>
        <v>122.64</v>
      </c>
      <c r="H304" s="78">
        <f t="shared" si="118"/>
        <v>127.5</v>
      </c>
      <c r="I304" s="78">
        <v>153</v>
      </c>
      <c r="J304" s="25">
        <f t="shared" si="119"/>
        <v>0.2475538160469668</v>
      </c>
      <c r="K304" s="79" t="s">
        <v>276</v>
      </c>
      <c r="L304" s="75" t="s">
        <v>228</v>
      </c>
      <c r="M304" s="76" t="s">
        <v>14</v>
      </c>
      <c r="N304" s="80">
        <v>146</v>
      </c>
      <c r="O304" s="80">
        <f t="shared" si="120"/>
        <v>146</v>
      </c>
      <c r="P304" s="81">
        <f t="shared" si="116"/>
        <v>-7</v>
      </c>
      <c r="Q304" s="82" t="s">
        <v>276</v>
      </c>
      <c r="R304" s="83" t="s">
        <v>228</v>
      </c>
      <c r="S304" s="84" t="s">
        <v>14</v>
      </c>
      <c r="T304" s="85">
        <v>97.329999999999998</v>
      </c>
      <c r="U304" s="86" t="b">
        <f t="shared" si="121"/>
        <v>1</v>
      </c>
      <c r="V304" s="87">
        <f t="shared" si="122"/>
        <v>-4.8700000000000045</v>
      </c>
      <c r="W304" s="74" t="s">
        <v>276</v>
      </c>
      <c r="X304" s="75" t="s">
        <v>228</v>
      </c>
      <c r="Y304" s="88" t="s">
        <v>14</v>
      </c>
      <c r="Z304" s="89">
        <v>153</v>
      </c>
      <c r="AA304" s="90" t="b">
        <f t="shared" si="123"/>
        <v>1</v>
      </c>
      <c r="AB304" s="81">
        <f t="shared" si="124"/>
        <v>0</v>
      </c>
      <c r="AC304" s="91">
        <f t="shared" si="125"/>
        <v>-4.8700000000000045</v>
      </c>
      <c r="AD304" s="2">
        <f t="shared" si="126"/>
        <v>0</v>
      </c>
      <c r="AE304" s="2">
        <f>I304-Материалы!E289</f>
        <v>-217</v>
      </c>
      <c r="AF304" s="79" t="s">
        <v>276</v>
      </c>
      <c r="AG304" s="75" t="s">
        <v>228</v>
      </c>
      <c r="AH304" s="76" t="s">
        <v>14</v>
      </c>
      <c r="AI304" s="78">
        <v>150</v>
      </c>
      <c r="AJ304" s="78">
        <f t="shared" si="127"/>
        <v>180</v>
      </c>
      <c r="AK304" s="72" t="b">
        <f t="shared" si="128"/>
        <v>1</v>
      </c>
      <c r="AL304" s="93">
        <f t="shared" si="129"/>
        <v>57.359999999999999</v>
      </c>
      <c r="AM304" s="93">
        <f t="shared" si="130"/>
        <v>187.5</v>
      </c>
      <c r="AN304" s="93">
        <f t="shared" si="131"/>
        <v>225</v>
      </c>
      <c r="AO304" s="25">
        <f t="shared" si="132"/>
        <v>0.25</v>
      </c>
      <c r="AQ304" s="2">
        <f t="shared" si="133"/>
        <v>72</v>
      </c>
      <c r="AR304" s="2">
        <f t="shared" si="134"/>
        <v>150</v>
      </c>
      <c r="AS304" t="b">
        <f>AF304='[3]Материалы в ДС'!A285</f>
        <v>1</v>
      </c>
      <c r="AT304" s="95">
        <f>AI304-'[3]Материалы в ДС'!D285</f>
        <v>0</v>
      </c>
    </row>
    <row r="305" ht="15" customHeight="1">
      <c r="A305" s="74" t="s">
        <v>277</v>
      </c>
      <c r="B305" s="74"/>
      <c r="C305" s="74"/>
      <c r="D305" s="75" t="s">
        <v>228</v>
      </c>
      <c r="E305" s="76" t="s">
        <v>14</v>
      </c>
      <c r="F305" s="77">
        <v>163.08000000000001</v>
      </c>
      <c r="G305" s="78">
        <f t="shared" si="117"/>
        <v>195.70000000000002</v>
      </c>
      <c r="H305" s="78">
        <f t="shared" si="118"/>
        <v>203.33000000000001</v>
      </c>
      <c r="I305" s="78">
        <v>244</v>
      </c>
      <c r="J305" s="25">
        <f t="shared" si="119"/>
        <v>0.24680633622892167</v>
      </c>
      <c r="K305" s="79" t="s">
        <v>277</v>
      </c>
      <c r="L305" s="75" t="s">
        <v>228</v>
      </c>
      <c r="M305" s="76" t="s">
        <v>14</v>
      </c>
      <c r="N305" s="80">
        <v>232</v>
      </c>
      <c r="O305" s="80">
        <f t="shared" si="120"/>
        <v>232</v>
      </c>
      <c r="P305" s="81">
        <f t="shared" si="116"/>
        <v>-12</v>
      </c>
      <c r="Q305" s="82" t="s">
        <v>277</v>
      </c>
      <c r="R305" s="83" t="s">
        <v>228</v>
      </c>
      <c r="S305" s="84" t="s">
        <v>14</v>
      </c>
      <c r="T305" s="85">
        <v>155.31999999999999</v>
      </c>
      <c r="U305" s="86" t="b">
        <f t="shared" si="121"/>
        <v>1</v>
      </c>
      <c r="V305" s="87">
        <f t="shared" si="122"/>
        <v>-7.7600000000000193</v>
      </c>
      <c r="W305" s="74" t="s">
        <v>277</v>
      </c>
      <c r="X305" s="75" t="s">
        <v>228</v>
      </c>
      <c r="Y305" s="88" t="s">
        <v>14</v>
      </c>
      <c r="Z305" s="89">
        <v>244</v>
      </c>
      <c r="AA305" s="90" t="b">
        <f t="shared" si="123"/>
        <v>1</v>
      </c>
      <c r="AB305" s="81">
        <f t="shared" si="124"/>
        <v>0</v>
      </c>
      <c r="AC305" s="91">
        <f t="shared" si="125"/>
        <v>-7.7600000000000193</v>
      </c>
      <c r="AD305" s="2">
        <f t="shared" si="126"/>
        <v>-0.0040000000000190994</v>
      </c>
      <c r="AE305" s="2">
        <f>I305-Материалы!E290</f>
        <v>-226</v>
      </c>
      <c r="AF305" s="79" t="s">
        <v>277</v>
      </c>
      <c r="AG305" s="75" t="s">
        <v>228</v>
      </c>
      <c r="AH305" s="76" t="s">
        <v>14</v>
      </c>
      <c r="AI305" s="78">
        <v>240</v>
      </c>
      <c r="AJ305" s="78">
        <f t="shared" si="127"/>
        <v>288</v>
      </c>
      <c r="AK305" s="72" t="b">
        <f t="shared" si="128"/>
        <v>1</v>
      </c>
      <c r="AL305" s="93">
        <f t="shared" si="129"/>
        <v>92.299999999999983</v>
      </c>
      <c r="AM305" s="93">
        <f t="shared" si="130"/>
        <v>299.16666666666669</v>
      </c>
      <c r="AN305" s="93">
        <f t="shared" si="131"/>
        <v>359</v>
      </c>
      <c r="AO305" s="25">
        <f t="shared" si="132"/>
        <v>0.24652777777777779</v>
      </c>
      <c r="AQ305" s="2">
        <f t="shared" si="133"/>
        <v>115</v>
      </c>
      <c r="AR305" s="2">
        <f t="shared" si="134"/>
        <v>240</v>
      </c>
      <c r="AS305" t="b">
        <f>AF305='[3]Материалы в ДС'!A286</f>
        <v>1</v>
      </c>
      <c r="AT305" s="95">
        <f>AI305-'[3]Материалы в ДС'!D286</f>
        <v>0</v>
      </c>
    </row>
    <row r="306" ht="15" customHeight="1" outlineLevel="1">
      <c r="A306" s="74" t="s">
        <v>278</v>
      </c>
      <c r="B306" s="74"/>
      <c r="C306" s="74"/>
      <c r="D306" s="75" t="s">
        <v>228</v>
      </c>
      <c r="E306" s="76" t="s">
        <v>14</v>
      </c>
      <c r="F306" s="77">
        <v>231.21000000000001</v>
      </c>
      <c r="G306" s="78">
        <f t="shared" si="117"/>
        <v>277.44999999999999</v>
      </c>
      <c r="H306" s="78">
        <f t="shared" si="118"/>
        <v>289.17000000000002</v>
      </c>
      <c r="I306" s="78">
        <v>347</v>
      </c>
      <c r="J306" s="25">
        <f t="shared" si="119"/>
        <v>0.25067579744098034</v>
      </c>
      <c r="K306" s="79" t="s">
        <v>278</v>
      </c>
      <c r="L306" s="75" t="s">
        <v>228</v>
      </c>
      <c r="M306" s="76" t="s">
        <v>14</v>
      </c>
      <c r="N306" s="80">
        <v>330</v>
      </c>
      <c r="O306" s="80">
        <f t="shared" si="120"/>
        <v>330</v>
      </c>
      <c r="P306" s="81">
        <f t="shared" si="116"/>
        <v>-17</v>
      </c>
      <c r="Q306" s="82" t="s">
        <v>278</v>
      </c>
      <c r="R306" s="83" t="s">
        <v>228</v>
      </c>
      <c r="S306" s="84" t="s">
        <v>14</v>
      </c>
      <c r="T306" s="85">
        <v>220.19</v>
      </c>
      <c r="U306" s="86" t="b">
        <f t="shared" si="121"/>
        <v>1</v>
      </c>
      <c r="V306" s="87">
        <f t="shared" si="122"/>
        <v>-11.02000000000001</v>
      </c>
      <c r="W306" s="74" t="s">
        <v>278</v>
      </c>
      <c r="X306" s="75" t="s">
        <v>228</v>
      </c>
      <c r="Y306" s="88" t="s">
        <v>14</v>
      </c>
      <c r="Z306" s="89">
        <v>347</v>
      </c>
      <c r="AA306" s="90" t="b">
        <f t="shared" si="123"/>
        <v>1</v>
      </c>
      <c r="AB306" s="81">
        <f t="shared" si="124"/>
        <v>0</v>
      </c>
      <c r="AC306" s="91">
        <f t="shared" si="125"/>
        <v>-11.02000000000001</v>
      </c>
      <c r="AD306" s="2">
        <f t="shared" si="126"/>
        <v>0.0020000000000095497</v>
      </c>
      <c r="AE306" s="2">
        <f>I306-Материалы!E291</f>
        <v>197</v>
      </c>
      <c r="AF306" s="79" t="s">
        <v>278</v>
      </c>
      <c r="AG306" s="75" t="s">
        <v>228</v>
      </c>
      <c r="AH306" s="76" t="s">
        <v>14</v>
      </c>
      <c r="AI306" s="78">
        <v>340</v>
      </c>
      <c r="AJ306" s="78">
        <f t="shared" si="127"/>
        <v>408</v>
      </c>
      <c r="AK306" s="72" t="b">
        <f t="shared" si="128"/>
        <v>1</v>
      </c>
      <c r="AL306" s="93">
        <f t="shared" si="129"/>
        <v>130.55000000000001</v>
      </c>
      <c r="AM306" s="93">
        <f t="shared" si="130"/>
        <v>425</v>
      </c>
      <c r="AN306" s="93">
        <f t="shared" si="131"/>
        <v>510</v>
      </c>
      <c r="AO306" s="25">
        <f t="shared" si="132"/>
        <v>0.25</v>
      </c>
      <c r="AQ306" s="2">
        <f t="shared" si="133"/>
        <v>163</v>
      </c>
      <c r="AR306" s="2">
        <f t="shared" si="134"/>
        <v>340</v>
      </c>
      <c r="AS306" t="b">
        <f>AF306='[3]Материалы в ДС'!A287</f>
        <v>1</v>
      </c>
      <c r="AT306" s="95">
        <f>AI306-'[3]Материалы в ДС'!D287</f>
        <v>0</v>
      </c>
    </row>
    <row r="307" ht="15" customHeight="1" outlineLevel="1">
      <c r="A307" s="74" t="s">
        <v>674</v>
      </c>
      <c r="B307" s="74"/>
      <c r="C307" s="74"/>
      <c r="D307" s="75" t="s">
        <v>228</v>
      </c>
      <c r="E307" s="76" t="s">
        <v>14</v>
      </c>
      <c r="F307" s="77">
        <v>0.56999999999999995</v>
      </c>
      <c r="G307" s="78">
        <f t="shared" si="117"/>
        <v>0.68000000000000005</v>
      </c>
      <c r="H307" s="78">
        <f t="shared" si="118"/>
        <v>0.83000000000000007</v>
      </c>
      <c r="I307" s="78">
        <v>1</v>
      </c>
      <c r="J307" s="25">
        <f t="shared" si="119"/>
        <v>0.47058823529411753</v>
      </c>
      <c r="K307" s="79" t="s">
        <v>674</v>
      </c>
      <c r="L307" s="75" t="s">
        <v>228</v>
      </c>
      <c r="M307" s="76" t="s">
        <v>14</v>
      </c>
      <c r="N307" s="80">
        <v>1</v>
      </c>
      <c r="O307" s="80">
        <f t="shared" si="120"/>
        <v>1</v>
      </c>
      <c r="P307" s="81">
        <f t="shared" si="116"/>
        <v>0</v>
      </c>
      <c r="Q307" s="82" t="s">
        <v>674</v>
      </c>
      <c r="R307" s="83" t="s">
        <v>228</v>
      </c>
      <c r="S307" s="84" t="s">
        <v>14</v>
      </c>
      <c r="T307" s="85">
        <v>0.54000000000000004</v>
      </c>
      <c r="U307" s="86" t="b">
        <f t="shared" si="121"/>
        <v>1</v>
      </c>
      <c r="V307" s="87">
        <f t="shared" si="122"/>
        <v>-0.029999999999999916</v>
      </c>
      <c r="W307" s="74" t="s">
        <v>674</v>
      </c>
      <c r="X307" s="75" t="s">
        <v>228</v>
      </c>
      <c r="Y307" s="88" t="s">
        <v>14</v>
      </c>
      <c r="Z307" s="89">
        <v>1</v>
      </c>
      <c r="AA307" s="90" t="b">
        <f t="shared" si="123"/>
        <v>1</v>
      </c>
      <c r="AB307" s="81">
        <f t="shared" si="124"/>
        <v>0</v>
      </c>
      <c r="AC307" s="91">
        <f t="shared" si="125"/>
        <v>-0.029999999999999916</v>
      </c>
      <c r="AD307" s="2">
        <f t="shared" si="126"/>
        <v>0.0039999999999998925</v>
      </c>
      <c r="AE307" s="2">
        <f>I307-Материалы!E292</f>
        <v>-249</v>
      </c>
      <c r="AF307" s="79" t="s">
        <v>674</v>
      </c>
      <c r="AG307" s="75" t="s">
        <v>228</v>
      </c>
      <c r="AH307" s="76" t="s">
        <v>14</v>
      </c>
      <c r="AI307" s="78">
        <v>0.68999999999999995</v>
      </c>
      <c r="AJ307" s="78">
        <f t="shared" si="127"/>
        <v>0.82999999999999996</v>
      </c>
      <c r="AK307" s="72" t="b">
        <f t="shared" si="128"/>
        <v>1</v>
      </c>
      <c r="AL307" s="93">
        <f t="shared" si="129"/>
        <v>0.14999999999999991</v>
      </c>
      <c r="AM307" s="93">
        <f t="shared" si="130"/>
        <v>0.83333333333333337</v>
      </c>
      <c r="AN307" s="93">
        <f t="shared" si="131"/>
        <v>1</v>
      </c>
      <c r="AO307" s="25">
        <f t="shared" si="132"/>
        <v>0.20481927710843378</v>
      </c>
      <c r="AQ307" s="2">
        <f t="shared" si="133"/>
        <v>0</v>
      </c>
      <c r="AR307" s="2">
        <f t="shared" si="134"/>
        <v>0.69000000000000006</v>
      </c>
      <c r="AS307" t="b">
        <f>AF307='[3]Материалы в ДС'!A288</f>
        <v>1</v>
      </c>
      <c r="AT307" s="95">
        <f>AI307-'[3]Материалы в ДС'!D288</f>
        <v>0</v>
      </c>
    </row>
    <row r="308" ht="15" customHeight="1" outlineLevel="1">
      <c r="A308" s="74" t="s">
        <v>675</v>
      </c>
      <c r="B308" s="74"/>
      <c r="C308" s="74"/>
      <c r="D308" s="75" t="s">
        <v>228</v>
      </c>
      <c r="E308" s="76" t="s">
        <v>14</v>
      </c>
      <c r="F308" s="77">
        <v>0.64000000000000001</v>
      </c>
      <c r="G308" s="78">
        <f t="shared" si="117"/>
        <v>0.77000000000000002</v>
      </c>
      <c r="H308" s="78">
        <f t="shared" si="118"/>
        <v>0.83000000000000007</v>
      </c>
      <c r="I308" s="78">
        <v>1</v>
      </c>
      <c r="J308" s="25">
        <f t="shared" si="119"/>
        <v>0.29870129870129869</v>
      </c>
      <c r="K308" s="79" t="s">
        <v>675</v>
      </c>
      <c r="L308" s="75" t="s">
        <v>228</v>
      </c>
      <c r="M308" s="76" t="s">
        <v>14</v>
      </c>
      <c r="N308" s="80">
        <v>1</v>
      </c>
      <c r="O308" s="80">
        <f t="shared" si="120"/>
        <v>1</v>
      </c>
      <c r="P308" s="81">
        <f t="shared" si="116"/>
        <v>0</v>
      </c>
      <c r="Q308" s="82" t="s">
        <v>675</v>
      </c>
      <c r="R308" s="83" t="s">
        <v>228</v>
      </c>
      <c r="S308" s="84" t="s">
        <v>14</v>
      </c>
      <c r="T308" s="85">
        <v>0.60999999999999999</v>
      </c>
      <c r="U308" s="86" t="b">
        <f t="shared" si="121"/>
        <v>1</v>
      </c>
      <c r="V308" s="87">
        <f t="shared" si="122"/>
        <v>-0.030000000000000027</v>
      </c>
      <c r="W308" s="74" t="s">
        <v>675</v>
      </c>
      <c r="X308" s="75" t="s">
        <v>228</v>
      </c>
      <c r="Y308" s="88" t="s">
        <v>14</v>
      </c>
      <c r="Z308" s="89">
        <v>1</v>
      </c>
      <c r="AA308" s="90" t="b">
        <f t="shared" si="123"/>
        <v>1</v>
      </c>
      <c r="AB308" s="81">
        <f t="shared" si="124"/>
        <v>0</v>
      </c>
      <c r="AC308" s="91">
        <f t="shared" si="125"/>
        <v>-0.030000000000000027</v>
      </c>
      <c r="AD308" s="2">
        <f t="shared" si="126"/>
        <v>-0.0020000000000000018</v>
      </c>
      <c r="AE308" s="2">
        <f>I308-Материалы!E293</f>
        <v>-329</v>
      </c>
      <c r="AF308" s="79" t="s">
        <v>675</v>
      </c>
      <c r="AG308" s="75" t="s">
        <v>228</v>
      </c>
      <c r="AH308" s="76" t="s">
        <v>14</v>
      </c>
      <c r="AI308" s="78">
        <v>75.829999999999998</v>
      </c>
      <c r="AJ308" s="78">
        <f t="shared" si="127"/>
        <v>91</v>
      </c>
      <c r="AK308" s="72" t="b">
        <f t="shared" si="128"/>
        <v>1</v>
      </c>
      <c r="AL308" s="93">
        <f t="shared" si="129"/>
        <v>90.230000000000004</v>
      </c>
      <c r="AM308" s="93">
        <f t="shared" si="130"/>
        <v>98.333333333333343</v>
      </c>
      <c r="AN308" s="93">
        <f t="shared" si="131"/>
        <v>118</v>
      </c>
      <c r="AO308" s="25">
        <f t="shared" si="132"/>
        <v>0.2967032967032967</v>
      </c>
      <c r="AQ308" s="2">
        <f t="shared" si="133"/>
        <v>117</v>
      </c>
      <c r="AR308" s="2">
        <f t="shared" si="134"/>
        <v>75.829999999999998</v>
      </c>
      <c r="AS308" t="b">
        <f>AF308='[3]Материалы в ДС'!A289</f>
        <v>1</v>
      </c>
      <c r="AT308" s="95">
        <f>AI308-'[3]Материалы в ДС'!D289</f>
        <v>0</v>
      </c>
    </row>
    <row r="309" ht="15" customHeight="1" outlineLevel="1">
      <c r="A309" s="74" t="s">
        <v>676</v>
      </c>
      <c r="B309" s="74"/>
      <c r="C309" s="74"/>
      <c r="D309" s="75" t="s">
        <v>228</v>
      </c>
      <c r="E309" s="76" t="s">
        <v>14</v>
      </c>
      <c r="F309" s="77">
        <v>1.8400000000000001</v>
      </c>
      <c r="G309" s="78">
        <f t="shared" si="117"/>
        <v>2.21</v>
      </c>
      <c r="H309" s="78">
        <f t="shared" si="118"/>
        <v>3.3300000000000001</v>
      </c>
      <c r="I309" s="78">
        <v>4</v>
      </c>
      <c r="J309" s="25">
        <f t="shared" si="119"/>
        <v>0.80995475113122173</v>
      </c>
      <c r="K309" s="79" t="s">
        <v>676</v>
      </c>
      <c r="L309" s="75" t="s">
        <v>228</v>
      </c>
      <c r="M309" s="76" t="s">
        <v>14</v>
      </c>
      <c r="N309" s="80">
        <v>4</v>
      </c>
      <c r="O309" s="80">
        <f t="shared" si="120"/>
        <v>4</v>
      </c>
      <c r="P309" s="81">
        <f t="shared" si="116"/>
        <v>0</v>
      </c>
      <c r="Q309" s="82" t="s">
        <v>676</v>
      </c>
      <c r="R309" s="83" t="s">
        <v>228</v>
      </c>
      <c r="S309" s="84" t="s">
        <v>14</v>
      </c>
      <c r="T309" s="85">
        <v>1.75</v>
      </c>
      <c r="U309" s="86" t="b">
        <f t="shared" si="121"/>
        <v>1</v>
      </c>
      <c r="V309" s="87">
        <f t="shared" si="122"/>
        <v>-0.09000000000000008</v>
      </c>
      <c r="W309" s="74" t="s">
        <v>676</v>
      </c>
      <c r="X309" s="75" t="s">
        <v>228</v>
      </c>
      <c r="Y309" s="88" t="s">
        <v>14</v>
      </c>
      <c r="Z309" s="89">
        <v>4</v>
      </c>
      <c r="AA309" s="90" t="b">
        <f t="shared" si="123"/>
        <v>1</v>
      </c>
      <c r="AB309" s="81">
        <f t="shared" si="124"/>
        <v>0</v>
      </c>
      <c r="AC309" s="91">
        <f t="shared" si="125"/>
        <v>-0.09000000000000008</v>
      </c>
      <c r="AD309" s="2">
        <f t="shared" si="126"/>
        <v>-0.0019999999999997797</v>
      </c>
      <c r="AE309" s="2">
        <f>I309-Материалы!E294</f>
        <v>-326</v>
      </c>
      <c r="AF309" s="79" t="s">
        <v>676</v>
      </c>
      <c r="AG309" s="75" t="s">
        <v>228</v>
      </c>
      <c r="AH309" s="76" t="s">
        <v>14</v>
      </c>
      <c r="AI309" s="78">
        <v>2.1699999999999999</v>
      </c>
      <c r="AJ309" s="78">
        <f t="shared" si="127"/>
        <v>2.6000000000000001</v>
      </c>
      <c r="AK309" s="72" t="b">
        <f t="shared" si="128"/>
        <v>1</v>
      </c>
      <c r="AL309" s="93">
        <f t="shared" si="129"/>
        <v>0.39000000000000012</v>
      </c>
      <c r="AM309" s="93">
        <f t="shared" si="130"/>
        <v>4.166666666666667</v>
      </c>
      <c r="AN309" s="93">
        <f t="shared" si="131"/>
        <v>5</v>
      </c>
      <c r="AO309" s="25">
        <f t="shared" si="132"/>
        <v>0.92307692307692302</v>
      </c>
      <c r="AQ309" s="2">
        <f t="shared" si="133"/>
        <v>1</v>
      </c>
      <c r="AR309" s="2">
        <f t="shared" si="134"/>
        <v>2.1699999999999999</v>
      </c>
      <c r="AS309" t="b">
        <f>AF309='[3]Материалы в ДС'!A290</f>
        <v>1</v>
      </c>
      <c r="AT309" s="95">
        <f>AI309-'[3]Материалы в ДС'!D290</f>
        <v>0</v>
      </c>
    </row>
    <row r="310" ht="15" customHeight="1" outlineLevel="1">
      <c r="A310" s="74" t="s">
        <v>677</v>
      </c>
      <c r="B310" s="74"/>
      <c r="C310" s="74"/>
      <c r="D310" s="75" t="s">
        <v>228</v>
      </c>
      <c r="E310" s="76" t="s">
        <v>14</v>
      </c>
      <c r="F310" s="77">
        <v>2.2799999999999998</v>
      </c>
      <c r="G310" s="78">
        <f t="shared" si="117"/>
        <v>2.7400000000000002</v>
      </c>
      <c r="H310" s="78">
        <f t="shared" si="118"/>
        <v>2.5</v>
      </c>
      <c r="I310" s="78">
        <v>3</v>
      </c>
      <c r="J310" s="25">
        <f t="shared" si="119"/>
        <v>0.094890510948905105</v>
      </c>
      <c r="K310" s="79" t="s">
        <v>677</v>
      </c>
      <c r="L310" s="75" t="s">
        <v>228</v>
      </c>
      <c r="M310" s="76" t="s">
        <v>14</v>
      </c>
      <c r="N310" s="80">
        <v>3</v>
      </c>
      <c r="O310" s="80">
        <f t="shared" si="120"/>
        <v>3</v>
      </c>
      <c r="P310" s="81">
        <f t="shared" si="116"/>
        <v>0</v>
      </c>
      <c r="Q310" s="82" t="s">
        <v>677</v>
      </c>
      <c r="R310" s="83" t="s">
        <v>228</v>
      </c>
      <c r="S310" s="84" t="s">
        <v>14</v>
      </c>
      <c r="T310" s="85">
        <v>2.1699999999999999</v>
      </c>
      <c r="U310" s="86" t="b">
        <f t="shared" si="121"/>
        <v>1</v>
      </c>
      <c r="V310" s="87">
        <f t="shared" si="122"/>
        <v>-0.10999999999999988</v>
      </c>
      <c r="W310" s="74" t="s">
        <v>677</v>
      </c>
      <c r="X310" s="75" t="s">
        <v>228</v>
      </c>
      <c r="Y310" s="88" t="s">
        <v>14</v>
      </c>
      <c r="Z310" s="89">
        <v>3</v>
      </c>
      <c r="AA310" s="90" t="b">
        <f t="shared" si="123"/>
        <v>1</v>
      </c>
      <c r="AB310" s="81">
        <f t="shared" si="124"/>
        <v>0</v>
      </c>
      <c r="AC310" s="91">
        <f t="shared" si="125"/>
        <v>-0.10999999999999988</v>
      </c>
      <c r="AD310" s="2">
        <f t="shared" si="126"/>
        <v>-0.0040000000000004476</v>
      </c>
      <c r="AE310" s="2">
        <f>I310-Материалы!E295</f>
        <v>-1227</v>
      </c>
      <c r="AF310" s="79" t="s">
        <v>677</v>
      </c>
      <c r="AG310" s="75" t="s">
        <v>228</v>
      </c>
      <c r="AH310" s="76" t="s">
        <v>14</v>
      </c>
      <c r="AI310" s="78">
        <v>2.6699999999999999</v>
      </c>
      <c r="AJ310" s="78">
        <f t="shared" si="127"/>
        <v>3.2000000000000002</v>
      </c>
      <c r="AK310" s="72" t="b">
        <f t="shared" si="128"/>
        <v>1</v>
      </c>
      <c r="AL310" s="93">
        <f t="shared" si="129"/>
        <v>0.45999999999999996</v>
      </c>
      <c r="AM310" s="93">
        <f t="shared" si="130"/>
        <v>3.3333333333333335</v>
      </c>
      <c r="AN310" s="93">
        <f t="shared" si="131"/>
        <v>4</v>
      </c>
      <c r="AO310" s="25">
        <f t="shared" si="132"/>
        <v>0.24999999999999994</v>
      </c>
      <c r="AQ310" s="2">
        <f t="shared" si="133"/>
        <v>1</v>
      </c>
      <c r="AR310" s="2">
        <f t="shared" si="134"/>
        <v>2.6699999999999999</v>
      </c>
      <c r="AS310" t="b">
        <f>AF310='[3]Материалы в ДС'!A291</f>
        <v>1</v>
      </c>
      <c r="AT310" s="95">
        <f>AI310-'[3]Материалы в ДС'!D291</f>
        <v>0</v>
      </c>
    </row>
    <row r="311" ht="15" customHeight="1" outlineLevel="1">
      <c r="A311" s="74" t="s">
        <v>678</v>
      </c>
      <c r="B311" s="74"/>
      <c r="C311" s="74"/>
      <c r="D311" s="75" t="s">
        <v>228</v>
      </c>
      <c r="E311" s="76" t="s">
        <v>14</v>
      </c>
      <c r="F311" s="77">
        <v>2.8300000000000001</v>
      </c>
      <c r="G311" s="78">
        <f t="shared" si="117"/>
        <v>3.3999999999999999</v>
      </c>
      <c r="H311" s="78">
        <f t="shared" si="118"/>
        <v>4.1699999999999999</v>
      </c>
      <c r="I311" s="78">
        <v>5</v>
      </c>
      <c r="J311" s="25">
        <f t="shared" si="119"/>
        <v>0.47058823529411775</v>
      </c>
      <c r="K311" s="79" t="s">
        <v>678</v>
      </c>
      <c r="L311" s="75" t="s">
        <v>228</v>
      </c>
      <c r="M311" s="76" t="s">
        <v>14</v>
      </c>
      <c r="N311" s="80">
        <v>4</v>
      </c>
      <c r="O311" s="80">
        <f t="shared" si="120"/>
        <v>4</v>
      </c>
      <c r="P311" s="81">
        <f t="shared" si="116"/>
        <v>-1</v>
      </c>
      <c r="Q311" s="82" t="s">
        <v>678</v>
      </c>
      <c r="R311" s="83" t="s">
        <v>228</v>
      </c>
      <c r="S311" s="84" t="s">
        <v>14</v>
      </c>
      <c r="T311" s="85">
        <v>2.2200000000000002</v>
      </c>
      <c r="U311" s="86" t="b">
        <f t="shared" si="121"/>
        <v>1</v>
      </c>
      <c r="V311" s="87">
        <f t="shared" si="122"/>
        <v>-0.60999999999999988</v>
      </c>
      <c r="W311" s="74" t="s">
        <v>678</v>
      </c>
      <c r="X311" s="75" t="s">
        <v>228</v>
      </c>
      <c r="Y311" s="88" t="s">
        <v>14</v>
      </c>
      <c r="Z311" s="89">
        <v>5</v>
      </c>
      <c r="AA311" s="90" t="b">
        <f t="shared" si="123"/>
        <v>1</v>
      </c>
      <c r="AB311" s="81">
        <f t="shared" si="124"/>
        <v>0</v>
      </c>
      <c r="AC311" s="91">
        <f t="shared" si="125"/>
        <v>-0.60999999999999988</v>
      </c>
      <c r="AD311" s="2">
        <f t="shared" si="126"/>
        <v>-0.0040000000000000036</v>
      </c>
      <c r="AE311" s="2">
        <f>I311-Материалы!E296</f>
        <v>-1035</v>
      </c>
      <c r="AF311" s="79" t="s">
        <v>678</v>
      </c>
      <c r="AG311" s="75" t="s">
        <v>228</v>
      </c>
      <c r="AH311" s="76" t="s">
        <v>14</v>
      </c>
      <c r="AI311" s="78">
        <v>3.3300000000000001</v>
      </c>
      <c r="AJ311" s="78">
        <f t="shared" si="127"/>
        <v>4</v>
      </c>
      <c r="AK311" s="72" t="b">
        <f t="shared" si="128"/>
        <v>1</v>
      </c>
      <c r="AL311" s="93">
        <f t="shared" si="129"/>
        <v>0.60000000000000009</v>
      </c>
      <c r="AM311" s="93">
        <f t="shared" si="130"/>
        <v>5</v>
      </c>
      <c r="AN311" s="93">
        <f t="shared" si="131"/>
        <v>6</v>
      </c>
      <c r="AO311" s="25">
        <f t="shared" si="132"/>
        <v>0.5</v>
      </c>
      <c r="AQ311" s="2">
        <f t="shared" si="133"/>
        <v>1</v>
      </c>
      <c r="AR311" s="2">
        <f t="shared" si="134"/>
        <v>3.3300000000000001</v>
      </c>
      <c r="AS311" t="b">
        <f>AF311='[3]Материалы в ДС'!A292</f>
        <v>1</v>
      </c>
      <c r="AT311" s="95">
        <f>AI311-'[3]Материалы в ДС'!D292</f>
        <v>0</v>
      </c>
    </row>
    <row r="312" ht="15" customHeight="1" outlineLevel="1">
      <c r="A312" s="74" t="s">
        <v>679</v>
      </c>
      <c r="B312" s="74"/>
      <c r="C312" s="74"/>
      <c r="D312" s="75" t="s">
        <v>228</v>
      </c>
      <c r="E312" s="76" t="s">
        <v>14</v>
      </c>
      <c r="F312" s="77">
        <v>4.8099999999999996</v>
      </c>
      <c r="G312" s="78">
        <f t="shared" si="117"/>
        <v>5.7700000000000005</v>
      </c>
      <c r="H312" s="78">
        <f t="shared" si="118"/>
        <v>5.8300000000000001</v>
      </c>
      <c r="I312" s="78">
        <v>7</v>
      </c>
      <c r="J312" s="25">
        <f t="shared" si="119"/>
        <v>0.21317157712305024</v>
      </c>
      <c r="K312" s="79" t="s">
        <v>679</v>
      </c>
      <c r="L312" s="75" t="s">
        <v>228</v>
      </c>
      <c r="M312" s="76" t="s">
        <v>14</v>
      </c>
      <c r="N312" s="80">
        <v>7</v>
      </c>
      <c r="O312" s="80">
        <f t="shared" si="120"/>
        <v>7</v>
      </c>
      <c r="P312" s="81">
        <f t="shared" si="116"/>
        <v>0</v>
      </c>
      <c r="Q312" s="82" t="s">
        <v>679</v>
      </c>
      <c r="R312" s="83" t="s">
        <v>228</v>
      </c>
      <c r="S312" s="84" t="s">
        <v>14</v>
      </c>
      <c r="T312" s="85">
        <v>4.5800000000000001</v>
      </c>
      <c r="U312" s="86" t="b">
        <f t="shared" si="121"/>
        <v>1</v>
      </c>
      <c r="V312" s="87">
        <f t="shared" si="122"/>
        <v>-0.22999999999999954</v>
      </c>
      <c r="W312" s="74" t="s">
        <v>679</v>
      </c>
      <c r="X312" s="75" t="s">
        <v>228</v>
      </c>
      <c r="Y312" s="88" t="s">
        <v>14</v>
      </c>
      <c r="Z312" s="89">
        <v>7</v>
      </c>
      <c r="AA312" s="90" t="b">
        <f t="shared" si="123"/>
        <v>1</v>
      </c>
      <c r="AB312" s="81">
        <f t="shared" si="124"/>
        <v>0</v>
      </c>
      <c r="AC312" s="91">
        <f t="shared" si="125"/>
        <v>-0.22999999999999954</v>
      </c>
      <c r="AD312" s="2">
        <f t="shared" si="126"/>
        <v>0.0019999999999988916</v>
      </c>
      <c r="AE312" s="2">
        <f>I312-Материалы!E297</f>
        <v>-1473</v>
      </c>
      <c r="AF312" s="79" t="s">
        <v>679</v>
      </c>
      <c r="AG312" s="75" t="s">
        <v>228</v>
      </c>
      <c r="AH312" s="76" t="s">
        <v>14</v>
      </c>
      <c r="AI312" s="78">
        <v>5.75</v>
      </c>
      <c r="AJ312" s="78">
        <f t="shared" si="127"/>
        <v>6.9000000000000004</v>
      </c>
      <c r="AK312" s="72" t="b">
        <f t="shared" si="128"/>
        <v>1</v>
      </c>
      <c r="AL312" s="93">
        <f t="shared" si="129"/>
        <v>1.1299999999999999</v>
      </c>
      <c r="AM312" s="93">
        <f t="shared" si="130"/>
        <v>6.666666666666667</v>
      </c>
      <c r="AN312" s="93">
        <f t="shared" si="131"/>
        <v>8</v>
      </c>
      <c r="AO312" s="25">
        <f t="shared" si="132"/>
        <v>0.15942028985507239</v>
      </c>
      <c r="AQ312" s="2">
        <f t="shared" si="133"/>
        <v>1</v>
      </c>
      <c r="AR312" s="2">
        <f t="shared" si="134"/>
        <v>5.75</v>
      </c>
      <c r="AS312" t="b">
        <f>AF312='[3]Материалы в ДС'!A293</f>
        <v>1</v>
      </c>
      <c r="AT312" s="95">
        <f>AI312-'[3]Материалы в ДС'!D293</f>
        <v>0</v>
      </c>
    </row>
    <row r="313" ht="15" customHeight="1" outlineLevel="1">
      <c r="A313" s="108" t="s">
        <v>680</v>
      </c>
      <c r="B313" s="108"/>
      <c r="C313" s="108"/>
      <c r="D313" s="109" t="s">
        <v>376</v>
      </c>
      <c r="E313" s="109" t="s">
        <v>14</v>
      </c>
      <c r="F313" s="77">
        <v>259.02999999999997</v>
      </c>
      <c r="G313" s="78">
        <f t="shared" si="117"/>
        <v>310.84000000000003</v>
      </c>
      <c r="H313" s="78">
        <f t="shared" si="118"/>
        <v>370</v>
      </c>
      <c r="I313" s="78">
        <v>444</v>
      </c>
      <c r="J313" s="25">
        <f t="shared" si="119"/>
        <v>0.4283875949041307</v>
      </c>
      <c r="K313" s="110" t="s">
        <v>680</v>
      </c>
      <c r="L313" s="111" t="s">
        <v>376</v>
      </c>
      <c r="M313" s="112" t="s">
        <v>14</v>
      </c>
      <c r="N313" s="113"/>
      <c r="O313" s="113">
        <v>444</v>
      </c>
      <c r="P313" s="81">
        <f t="shared" si="116"/>
        <v>0</v>
      </c>
      <c r="Q313" s="82" t="s">
        <v>680</v>
      </c>
      <c r="R313" s="114" t="s">
        <v>376</v>
      </c>
      <c r="S313" s="114" t="s">
        <v>14</v>
      </c>
      <c r="T313" s="85">
        <v>259.02999999999997</v>
      </c>
      <c r="U313" s="86" t="b">
        <f t="shared" si="121"/>
        <v>1</v>
      </c>
      <c r="V313" s="87">
        <f t="shared" si="122"/>
        <v>0</v>
      </c>
      <c r="W313" s="108" t="s">
        <v>680</v>
      </c>
      <c r="X313" s="109" t="s">
        <v>376</v>
      </c>
      <c r="Y313" s="109" t="s">
        <v>14</v>
      </c>
      <c r="Z313" s="89">
        <v>444</v>
      </c>
      <c r="AA313" s="90" t="b">
        <f t="shared" si="123"/>
        <v>1</v>
      </c>
      <c r="AB313" s="81">
        <f t="shared" si="124"/>
        <v>0</v>
      </c>
      <c r="AC313" s="91">
        <f t="shared" si="125"/>
        <v>0</v>
      </c>
      <c r="AD313" s="2">
        <f t="shared" si="126"/>
        <v>-0.0040000000000759428</v>
      </c>
      <c r="AE313" s="2">
        <f>I313-Материалы!E298</f>
        <v>-526</v>
      </c>
      <c r="AF313" s="167" t="s">
        <v>680</v>
      </c>
      <c r="AG313" s="168" t="s">
        <v>376</v>
      </c>
      <c r="AH313" s="168" t="s">
        <v>14</v>
      </c>
      <c r="AI313" s="169">
        <v>259.02999999999997</v>
      </c>
      <c r="AJ313" s="169">
        <f t="shared" si="127"/>
        <v>310.83999999999997</v>
      </c>
      <c r="AK313" s="1" t="b">
        <f t="shared" si="128"/>
        <v>1</v>
      </c>
      <c r="AL313" s="170">
        <f t="shared" si="129"/>
        <v>-5.6843418860808015e-14</v>
      </c>
      <c r="AM313" s="170">
        <f t="shared" si="130"/>
        <v>370</v>
      </c>
      <c r="AN313" s="170">
        <f t="shared" si="131"/>
        <v>444</v>
      </c>
      <c r="AO313" s="171">
        <f t="shared" si="132"/>
        <v>0.42838759490413086</v>
      </c>
      <c r="AP313" s="1"/>
      <c r="AQ313" s="172">
        <f t="shared" si="133"/>
        <v>0</v>
      </c>
      <c r="AR313" s="172">
        <f t="shared" si="134"/>
        <v>259.03000000000003</v>
      </c>
      <c r="AS313" s="1" t="b">
        <f>AF313='[3]Материалы в ДС'!A294</f>
        <v>1</v>
      </c>
      <c r="AT313" s="95">
        <f>AI313-'[3]Материалы в ДС'!D294</f>
        <v>0</v>
      </c>
    </row>
    <row r="314" ht="15" customHeight="1" outlineLevel="1">
      <c r="A314" s="108" t="s">
        <v>279</v>
      </c>
      <c r="B314" s="108"/>
      <c r="C314" s="108"/>
      <c r="D314" s="109" t="s">
        <v>280</v>
      </c>
      <c r="E314" s="109" t="s">
        <v>14</v>
      </c>
      <c r="F314" s="77">
        <v>251.16</v>
      </c>
      <c r="G314" s="78">
        <f t="shared" si="117"/>
        <v>301.38999999999999</v>
      </c>
      <c r="H314" s="78">
        <f t="shared" si="118"/>
        <v>359.17000000000002</v>
      </c>
      <c r="I314" s="78">
        <v>431</v>
      </c>
      <c r="J314" s="25">
        <f t="shared" si="119"/>
        <v>0.4300408109094529</v>
      </c>
      <c r="K314" s="110" t="s">
        <v>279</v>
      </c>
      <c r="L314" s="111" t="s">
        <v>280</v>
      </c>
      <c r="M314" s="112" t="s">
        <v>14</v>
      </c>
      <c r="N314" s="113"/>
      <c r="O314" s="113">
        <v>431</v>
      </c>
      <c r="P314" s="81">
        <f t="shared" si="116"/>
        <v>0</v>
      </c>
      <c r="Q314" s="82" t="s">
        <v>279</v>
      </c>
      <c r="R314" s="114" t="s">
        <v>280</v>
      </c>
      <c r="S314" s="114" t="s">
        <v>14</v>
      </c>
      <c r="T314" s="85">
        <v>251.16</v>
      </c>
      <c r="U314" s="86" t="b">
        <f t="shared" si="121"/>
        <v>1</v>
      </c>
      <c r="V314" s="87">
        <f t="shared" si="122"/>
        <v>0</v>
      </c>
      <c r="W314" s="108" t="s">
        <v>279</v>
      </c>
      <c r="X314" s="109" t="s">
        <v>280</v>
      </c>
      <c r="Y314" s="109" t="s">
        <v>14</v>
      </c>
      <c r="Z314" s="89">
        <v>431</v>
      </c>
      <c r="AA314" s="90" t="b">
        <f t="shared" si="123"/>
        <v>1</v>
      </c>
      <c r="AB314" s="81">
        <f t="shared" si="124"/>
        <v>0</v>
      </c>
      <c r="AC314" s="91">
        <f t="shared" si="125"/>
        <v>0</v>
      </c>
      <c r="AD314" s="2">
        <f t="shared" si="126"/>
        <v>0.0020000000000095497</v>
      </c>
      <c r="AE314" s="2">
        <f>I314-Материалы!E299</f>
        <v>-19</v>
      </c>
      <c r="AF314" s="167" t="s">
        <v>279</v>
      </c>
      <c r="AG314" s="168" t="s">
        <v>280</v>
      </c>
      <c r="AH314" s="168" t="s">
        <v>14</v>
      </c>
      <c r="AI314" s="169">
        <v>215.83000000000001</v>
      </c>
      <c r="AJ314" s="169">
        <f t="shared" si="127"/>
        <v>259</v>
      </c>
      <c r="AK314" s="1" t="b">
        <f t="shared" si="128"/>
        <v>1</v>
      </c>
      <c r="AL314" s="170">
        <f t="shared" si="129"/>
        <v>-42.389999999999986</v>
      </c>
      <c r="AM314" s="170">
        <f t="shared" si="130"/>
        <v>308.33333333333337</v>
      </c>
      <c r="AN314" s="170">
        <f t="shared" si="131"/>
        <v>370</v>
      </c>
      <c r="AO314" s="171">
        <f t="shared" si="132"/>
        <v>0.42857142857142855</v>
      </c>
      <c r="AP314" s="1"/>
      <c r="AQ314" s="172">
        <f t="shared" si="133"/>
        <v>-61</v>
      </c>
      <c r="AR314" s="172">
        <f t="shared" si="134"/>
        <v>215.83000000000001</v>
      </c>
      <c r="AS314" s="1" t="b">
        <f>AF314='[3]Материалы в ДС'!A295</f>
        <v>1</v>
      </c>
      <c r="AT314" s="95">
        <f>AI314-'[3]Материалы в ДС'!D295</f>
        <v>-0.0033333333329892412</v>
      </c>
    </row>
    <row r="315" ht="15" customHeight="1" outlineLevel="1">
      <c r="A315" s="108" t="s">
        <v>281</v>
      </c>
      <c r="B315" s="108"/>
      <c r="C315" s="108"/>
      <c r="D315" s="109" t="s">
        <v>280</v>
      </c>
      <c r="E315" s="109" t="s">
        <v>14</v>
      </c>
      <c r="F315" s="77">
        <v>266.13999999999999</v>
      </c>
      <c r="G315" s="78">
        <f t="shared" si="117"/>
        <v>319.37</v>
      </c>
      <c r="H315" s="78">
        <f t="shared" si="118"/>
        <v>380.82999999999998</v>
      </c>
      <c r="I315" s="78">
        <v>457</v>
      </c>
      <c r="J315" s="25">
        <f t="shared" si="119"/>
        <v>0.43094216739205304</v>
      </c>
      <c r="K315" s="110" t="s">
        <v>281</v>
      </c>
      <c r="L315" s="111" t="s">
        <v>280</v>
      </c>
      <c r="M315" s="112" t="s">
        <v>14</v>
      </c>
      <c r="N315" s="113"/>
      <c r="O315" s="113">
        <v>457</v>
      </c>
      <c r="P315" s="81">
        <f t="shared" si="116"/>
        <v>0</v>
      </c>
      <c r="Q315" s="82" t="s">
        <v>281</v>
      </c>
      <c r="R315" s="114" t="s">
        <v>280</v>
      </c>
      <c r="S315" s="114" t="s">
        <v>14</v>
      </c>
      <c r="T315" s="85">
        <v>266.13999999999999</v>
      </c>
      <c r="U315" s="86" t="b">
        <f t="shared" si="121"/>
        <v>1</v>
      </c>
      <c r="V315" s="87">
        <f t="shared" si="122"/>
        <v>0</v>
      </c>
      <c r="W315" s="108" t="s">
        <v>281</v>
      </c>
      <c r="X315" s="109" t="s">
        <v>280</v>
      </c>
      <c r="Y315" s="109" t="s">
        <v>14</v>
      </c>
      <c r="Z315" s="89">
        <v>457</v>
      </c>
      <c r="AA315" s="90" t="b">
        <f t="shared" si="123"/>
        <v>1</v>
      </c>
      <c r="AB315" s="81">
        <f t="shared" si="124"/>
        <v>0</v>
      </c>
      <c r="AC315" s="91">
        <f t="shared" si="125"/>
        <v>0</v>
      </c>
      <c r="AD315" s="2">
        <f t="shared" si="126"/>
        <v>-0.0020000000000095497</v>
      </c>
      <c r="AE315" s="2">
        <f>I315-Материалы!E300</f>
        <v>317</v>
      </c>
      <c r="AF315" s="115" t="s">
        <v>281</v>
      </c>
      <c r="AG315" s="109" t="s">
        <v>280</v>
      </c>
      <c r="AH315" s="109" t="s">
        <v>14</v>
      </c>
      <c r="AI315" s="78">
        <v>242.5</v>
      </c>
      <c r="AJ315" s="78">
        <f t="shared" si="127"/>
        <v>291</v>
      </c>
      <c r="AK315" s="72" t="b">
        <f t="shared" si="128"/>
        <v>1</v>
      </c>
      <c r="AL315" s="93">
        <f t="shared" si="129"/>
        <v>-28.370000000000005</v>
      </c>
      <c r="AM315" s="93">
        <f t="shared" si="130"/>
        <v>346.66666666666669</v>
      </c>
      <c r="AN315" s="93">
        <f t="shared" si="131"/>
        <v>416</v>
      </c>
      <c r="AO315" s="25">
        <f t="shared" si="132"/>
        <v>0.42955326460481097</v>
      </c>
      <c r="AQ315" s="2">
        <f t="shared" si="133"/>
        <v>-41</v>
      </c>
      <c r="AR315" s="2">
        <f t="shared" si="134"/>
        <v>242.5</v>
      </c>
      <c r="AS315" t="b">
        <f>AF315='[3]Материалы в ДС'!A296</f>
        <v>1</v>
      </c>
      <c r="AT315" s="95">
        <f>AI315-'[3]Материалы в ДС'!D296</f>
        <v>0</v>
      </c>
    </row>
    <row r="316" ht="15" customHeight="1" outlineLevel="1">
      <c r="A316" s="74" t="s">
        <v>282</v>
      </c>
      <c r="B316" s="74"/>
      <c r="C316" s="74"/>
      <c r="D316" s="75" t="s">
        <v>283</v>
      </c>
      <c r="E316" s="76" t="s">
        <v>184</v>
      </c>
      <c r="F316" s="77">
        <v>1211.1300000000001</v>
      </c>
      <c r="G316" s="78">
        <f t="shared" si="117"/>
        <v>1453.3600000000001</v>
      </c>
      <c r="H316" s="78">
        <f t="shared" si="118"/>
        <v>1455</v>
      </c>
      <c r="I316" s="78">
        <v>1746</v>
      </c>
      <c r="J316" s="25">
        <f t="shared" si="119"/>
        <v>0.20135410359442929</v>
      </c>
      <c r="K316" s="79" t="s">
        <v>282</v>
      </c>
      <c r="L316" s="75" t="s">
        <v>283</v>
      </c>
      <c r="M316" s="76" t="s">
        <v>184</v>
      </c>
      <c r="N316" s="80">
        <v>1573</v>
      </c>
      <c r="O316" s="80">
        <f t="shared" si="120"/>
        <v>1573</v>
      </c>
      <c r="P316" s="81">
        <f t="shared" si="116"/>
        <v>-173</v>
      </c>
      <c r="Q316" s="82" t="s">
        <v>282</v>
      </c>
      <c r="R316" s="83" t="s">
        <v>283</v>
      </c>
      <c r="S316" s="84" t="s">
        <v>184</v>
      </c>
      <c r="T316" s="106">
        <v>1091.0599999999999</v>
      </c>
      <c r="U316" s="86" t="b">
        <f t="shared" si="121"/>
        <v>1</v>
      </c>
      <c r="V316" s="87">
        <f t="shared" si="122"/>
        <v>-120.07000000000016</v>
      </c>
      <c r="W316" s="74" t="s">
        <v>282</v>
      </c>
      <c r="X316" s="75" t="s">
        <v>283</v>
      </c>
      <c r="Y316" s="88" t="s">
        <v>184</v>
      </c>
      <c r="Z316" s="89">
        <v>1746</v>
      </c>
      <c r="AA316" s="90" t="b">
        <f t="shared" si="123"/>
        <v>1</v>
      </c>
      <c r="AB316" s="81">
        <f t="shared" si="124"/>
        <v>0</v>
      </c>
      <c r="AC316" s="91">
        <f t="shared" si="125"/>
        <v>-120.07000000000016</v>
      </c>
      <c r="AD316" s="2">
        <f t="shared" si="126"/>
        <v>-0.0040000000001327862</v>
      </c>
      <c r="AE316" s="2">
        <f>I316-Материалы!E301</f>
        <v>1396</v>
      </c>
      <c r="AF316" s="79" t="s">
        <v>282</v>
      </c>
      <c r="AG316" s="75" t="s">
        <v>283</v>
      </c>
      <c r="AH316" s="76" t="s">
        <v>184</v>
      </c>
      <c r="AI316" s="78">
        <v>1700.8299999999999</v>
      </c>
      <c r="AJ316" s="78">
        <f t="shared" si="127"/>
        <v>2041</v>
      </c>
      <c r="AK316" s="72" t="b">
        <f t="shared" si="128"/>
        <v>1</v>
      </c>
      <c r="AL316" s="93">
        <f t="shared" si="129"/>
        <v>587.63999999999987</v>
      </c>
      <c r="AM316" s="93">
        <f t="shared" si="130"/>
        <v>2043.3333333333335</v>
      </c>
      <c r="AN316" s="93">
        <f t="shared" si="131"/>
        <v>2452</v>
      </c>
      <c r="AO316" s="25">
        <f t="shared" si="132"/>
        <v>0.20137187653111219</v>
      </c>
      <c r="AQ316" s="2">
        <f t="shared" si="133"/>
        <v>706</v>
      </c>
      <c r="AR316" s="2">
        <f t="shared" si="134"/>
        <v>1700.8299999999999</v>
      </c>
      <c r="AS316" t="b">
        <f>AF316='[3]Материалы в ДС'!A297</f>
        <v>1</v>
      </c>
      <c r="AT316" s="95">
        <f>AI316-'[3]Материалы в ДС'!D297</f>
        <v>0</v>
      </c>
    </row>
    <row r="317" ht="15" customHeight="1" outlineLevel="1">
      <c r="A317" s="74" t="s">
        <v>284</v>
      </c>
      <c r="B317" s="74"/>
      <c r="C317" s="74"/>
      <c r="D317" s="75" t="s">
        <v>283</v>
      </c>
      <c r="E317" s="76" t="s">
        <v>184</v>
      </c>
      <c r="F317" s="77">
        <v>2153.0799999999999</v>
      </c>
      <c r="G317" s="78">
        <f t="shared" si="117"/>
        <v>2583.7000000000003</v>
      </c>
      <c r="H317" s="78">
        <f t="shared" si="118"/>
        <v>2586.6700000000001</v>
      </c>
      <c r="I317" s="78">
        <v>3104</v>
      </c>
      <c r="J317" s="25">
        <f t="shared" si="119"/>
        <v>0.2013778689476331</v>
      </c>
      <c r="K317" s="79" t="s">
        <v>284</v>
      </c>
      <c r="L317" s="75" t="s">
        <v>283</v>
      </c>
      <c r="M317" s="76" t="s">
        <v>184</v>
      </c>
      <c r="N317" s="80">
        <v>2792</v>
      </c>
      <c r="O317" s="80">
        <f t="shared" si="120"/>
        <v>2792</v>
      </c>
      <c r="P317" s="81">
        <f t="shared" si="116"/>
        <v>-312</v>
      </c>
      <c r="Q317" s="82" t="s">
        <v>284</v>
      </c>
      <c r="R317" s="83" t="s">
        <v>283</v>
      </c>
      <c r="S317" s="84" t="s">
        <v>184</v>
      </c>
      <c r="T317" s="106">
        <v>1936.6099999999999</v>
      </c>
      <c r="U317" s="86" t="b">
        <f t="shared" si="121"/>
        <v>1</v>
      </c>
      <c r="V317" s="87">
        <f t="shared" si="122"/>
        <v>-216.47000000000003</v>
      </c>
      <c r="W317" s="74" t="s">
        <v>284</v>
      </c>
      <c r="X317" s="75" t="s">
        <v>283</v>
      </c>
      <c r="Y317" s="88" t="s">
        <v>184</v>
      </c>
      <c r="Z317" s="89">
        <v>3104</v>
      </c>
      <c r="AA317" s="90" t="b">
        <f t="shared" si="123"/>
        <v>1</v>
      </c>
      <c r="AB317" s="81">
        <f t="shared" si="124"/>
        <v>0</v>
      </c>
      <c r="AC317" s="91">
        <f t="shared" si="125"/>
        <v>-216.47000000000003</v>
      </c>
      <c r="AD317" s="2">
        <f t="shared" si="126"/>
        <v>-0.0040000000003601599</v>
      </c>
      <c r="AE317" s="2">
        <f>I317-Материалы!E302</f>
        <v>2464</v>
      </c>
      <c r="AF317" s="79" t="s">
        <v>284</v>
      </c>
      <c r="AG317" s="75" t="s">
        <v>283</v>
      </c>
      <c r="AH317" s="76" t="s">
        <v>184</v>
      </c>
      <c r="AI317" s="78">
        <v>3019.1700000000001</v>
      </c>
      <c r="AJ317" s="78">
        <f t="shared" si="127"/>
        <v>3623</v>
      </c>
      <c r="AK317" s="72" t="b">
        <f t="shared" si="128"/>
        <v>1</v>
      </c>
      <c r="AL317" s="93">
        <f t="shared" si="129"/>
        <v>1039.2999999999997</v>
      </c>
      <c r="AM317" s="93">
        <f t="shared" si="130"/>
        <v>3627.5</v>
      </c>
      <c r="AN317" s="93">
        <f t="shared" si="131"/>
        <v>4353</v>
      </c>
      <c r="AO317" s="25">
        <f t="shared" si="132"/>
        <v>0.20149047750483026</v>
      </c>
      <c r="AQ317" s="2">
        <f t="shared" si="133"/>
        <v>1249</v>
      </c>
      <c r="AR317" s="2">
        <f t="shared" si="134"/>
        <v>3019.1700000000001</v>
      </c>
      <c r="AS317" t="b">
        <f>AF317='[3]Материалы в ДС'!A298</f>
        <v>1</v>
      </c>
      <c r="AT317" s="95">
        <f>AI317-'[3]Материалы в ДС'!D298</f>
        <v>0</v>
      </c>
    </row>
    <row r="318" ht="15" customHeight="1" outlineLevel="1">
      <c r="A318" s="108" t="s">
        <v>285</v>
      </c>
      <c r="B318" s="108"/>
      <c r="C318" s="108"/>
      <c r="D318" s="109" t="s">
        <v>283</v>
      </c>
      <c r="E318" s="109" t="s">
        <v>184</v>
      </c>
      <c r="F318" s="77">
        <v>1918.8900000000001</v>
      </c>
      <c r="G318" s="78">
        <f t="shared" si="117"/>
        <v>2302.6700000000001</v>
      </c>
      <c r="H318" s="78">
        <f t="shared" si="118"/>
        <v>2695</v>
      </c>
      <c r="I318" s="78">
        <v>3234</v>
      </c>
      <c r="J318" s="25">
        <f t="shared" si="119"/>
        <v>0.40445656563901911</v>
      </c>
      <c r="K318" s="158" t="s">
        <v>285</v>
      </c>
      <c r="L318" s="159" t="s">
        <v>283</v>
      </c>
      <c r="M318" s="165" t="s">
        <v>184</v>
      </c>
      <c r="N318" s="80">
        <v>2634</v>
      </c>
      <c r="O318" s="80">
        <v>3080</v>
      </c>
      <c r="P318" s="81">
        <f t="shared" si="116"/>
        <v>-154</v>
      </c>
      <c r="Q318" s="82" t="s">
        <v>285</v>
      </c>
      <c r="R318" s="114" t="s">
        <v>283</v>
      </c>
      <c r="S318" s="114" t="s">
        <v>184</v>
      </c>
      <c r="T318" s="106">
        <v>1827.52</v>
      </c>
      <c r="U318" s="86" t="b">
        <f t="shared" si="121"/>
        <v>1</v>
      </c>
      <c r="V318" s="87">
        <f t="shared" si="122"/>
        <v>-91.370000000000118</v>
      </c>
      <c r="W318" s="108" t="s">
        <v>285</v>
      </c>
      <c r="X318" s="109" t="s">
        <v>283</v>
      </c>
      <c r="Y318" s="109" t="s">
        <v>184</v>
      </c>
      <c r="Z318" s="89">
        <v>3234</v>
      </c>
      <c r="AA318" s="90" t="b">
        <f t="shared" si="123"/>
        <v>1</v>
      </c>
      <c r="AB318" s="81">
        <f t="shared" si="124"/>
        <v>0</v>
      </c>
      <c r="AC318" s="91">
        <f t="shared" si="125"/>
        <v>-91.370000000000118</v>
      </c>
      <c r="AD318" s="2">
        <f t="shared" si="126"/>
        <v>-0.0019999999999527063</v>
      </c>
      <c r="AE318" s="2">
        <f>I318-Материалы!E303</f>
        <v>1914</v>
      </c>
      <c r="AF318" s="115" t="s">
        <v>285</v>
      </c>
      <c r="AG318" s="109" t="s">
        <v>283</v>
      </c>
      <c r="AH318" s="109" t="s">
        <v>184</v>
      </c>
      <c r="AI318" s="78">
        <v>2849.1700000000001</v>
      </c>
      <c r="AJ318" s="78">
        <f t="shared" si="127"/>
        <v>3419</v>
      </c>
      <c r="AK318" s="72" t="b">
        <f t="shared" si="128"/>
        <v>1</v>
      </c>
      <c r="AL318" s="93">
        <f t="shared" si="129"/>
        <v>1116.3299999999999</v>
      </c>
      <c r="AM318" s="93">
        <f t="shared" si="130"/>
        <v>4001.666666666667</v>
      </c>
      <c r="AN318" s="93">
        <f t="shared" si="131"/>
        <v>4802</v>
      </c>
      <c r="AO318" s="25">
        <f t="shared" si="132"/>
        <v>0.40450424100614213</v>
      </c>
      <c r="AQ318" s="2">
        <f t="shared" si="133"/>
        <v>1568</v>
      </c>
      <c r="AR318" s="2">
        <f t="shared" si="134"/>
        <v>2849.1700000000001</v>
      </c>
      <c r="AS318" t="b">
        <f>AF318='[3]Материалы в ДС'!A299</f>
        <v>1</v>
      </c>
      <c r="AT318" s="95">
        <f>AI318-'[3]Материалы в ДС'!D299</f>
        <v>0</v>
      </c>
    </row>
    <row r="319" ht="30" customHeight="1" outlineLevel="1">
      <c r="A319" s="74" t="s">
        <v>286</v>
      </c>
      <c r="B319" s="74"/>
      <c r="C319" s="74"/>
      <c r="D319" s="75" t="s">
        <v>283</v>
      </c>
      <c r="E319" s="76" t="s">
        <v>184</v>
      </c>
      <c r="F319" s="77">
        <v>3364.21</v>
      </c>
      <c r="G319" s="78">
        <f t="shared" si="117"/>
        <v>4037.0500000000002</v>
      </c>
      <c r="H319" s="78">
        <f t="shared" si="118"/>
        <v>4042.5</v>
      </c>
      <c r="I319" s="78">
        <v>4851</v>
      </c>
      <c r="J319" s="25">
        <f t="shared" si="119"/>
        <v>0.20161999479818182</v>
      </c>
      <c r="K319" s="79" t="s">
        <v>286</v>
      </c>
      <c r="L319" s="75" t="s">
        <v>283</v>
      </c>
      <c r="M319" s="76" t="s">
        <v>184</v>
      </c>
      <c r="N319" s="80">
        <v>4385</v>
      </c>
      <c r="O319" s="80">
        <f t="shared" si="120"/>
        <v>4385</v>
      </c>
      <c r="P319" s="81">
        <f t="shared" si="116"/>
        <v>-466</v>
      </c>
      <c r="Q319" s="82" t="s">
        <v>286</v>
      </c>
      <c r="R319" s="83" t="s">
        <v>283</v>
      </c>
      <c r="S319" s="84" t="s">
        <v>184</v>
      </c>
      <c r="T319" s="106">
        <v>3041.29</v>
      </c>
      <c r="U319" s="86" t="b">
        <f t="shared" si="121"/>
        <v>1</v>
      </c>
      <c r="V319" s="87">
        <f t="shared" si="122"/>
        <v>-322.92000000000007</v>
      </c>
      <c r="W319" s="74" t="s">
        <v>286</v>
      </c>
      <c r="X319" s="75" t="s">
        <v>283</v>
      </c>
      <c r="Y319" s="88" t="s">
        <v>184</v>
      </c>
      <c r="Z319" s="89">
        <v>4851</v>
      </c>
      <c r="AA319" s="90" t="b">
        <f t="shared" si="123"/>
        <v>1</v>
      </c>
      <c r="AB319" s="81">
        <f t="shared" si="124"/>
        <v>0</v>
      </c>
      <c r="AC319" s="91">
        <f t="shared" si="125"/>
        <v>-322.92000000000007</v>
      </c>
      <c r="AD319" s="2">
        <f t="shared" si="126"/>
        <v>0.0019999999994979589</v>
      </c>
      <c r="AE319" s="2">
        <f>I319-Материалы!E304</f>
        <v>4811</v>
      </c>
      <c r="AF319" s="79" t="s">
        <v>286</v>
      </c>
      <c r="AG319" s="75" t="s">
        <v>283</v>
      </c>
      <c r="AH319" s="76" t="s">
        <v>184</v>
      </c>
      <c r="AI319" s="78">
        <v>4741.6700000000001</v>
      </c>
      <c r="AJ319" s="78">
        <f t="shared" si="127"/>
        <v>5690</v>
      </c>
      <c r="AK319" s="72" t="b">
        <f t="shared" si="128"/>
        <v>1</v>
      </c>
      <c r="AL319" s="93">
        <f t="shared" si="129"/>
        <v>1652.9499999999998</v>
      </c>
      <c r="AM319" s="93">
        <f t="shared" si="130"/>
        <v>5697.5</v>
      </c>
      <c r="AN319" s="93">
        <f t="shared" si="131"/>
        <v>6837</v>
      </c>
      <c r="AO319" s="25">
        <f t="shared" si="132"/>
        <v>0.20158172231985941</v>
      </c>
      <c r="AQ319" s="2">
        <f t="shared" si="133"/>
        <v>1986</v>
      </c>
      <c r="AR319" s="2">
        <f t="shared" si="134"/>
        <v>4741.6700000000001</v>
      </c>
      <c r="AS319" t="b">
        <f>AF319='[3]Материалы в ДС'!A300</f>
        <v>1</v>
      </c>
      <c r="AT319" s="95">
        <f>AI319-'[3]Материалы в ДС'!D300</f>
        <v>0</v>
      </c>
    </row>
    <row r="320" ht="30" customHeight="1" outlineLevel="1">
      <c r="A320" s="74" t="s">
        <v>287</v>
      </c>
      <c r="B320" s="74"/>
      <c r="C320" s="74"/>
      <c r="D320" s="75" t="s">
        <v>283</v>
      </c>
      <c r="E320" s="76" t="s">
        <v>184</v>
      </c>
      <c r="F320" s="77">
        <v>4844.4799999999996</v>
      </c>
      <c r="G320" s="78">
        <f t="shared" si="117"/>
        <v>5813.3800000000001</v>
      </c>
      <c r="H320" s="78">
        <f t="shared" si="118"/>
        <v>5819.1700000000001</v>
      </c>
      <c r="I320" s="78">
        <v>6983</v>
      </c>
      <c r="J320" s="25">
        <f t="shared" si="119"/>
        <v>0.20119448582408173</v>
      </c>
      <c r="K320" s="79" t="s">
        <v>287</v>
      </c>
      <c r="L320" s="75" t="s">
        <v>283</v>
      </c>
      <c r="M320" s="76" t="s">
        <v>184</v>
      </c>
      <c r="N320" s="80">
        <v>6291</v>
      </c>
      <c r="O320" s="80">
        <f t="shared" si="120"/>
        <v>6291</v>
      </c>
      <c r="P320" s="81">
        <f t="shared" si="116"/>
        <v>-692</v>
      </c>
      <c r="Q320" s="82" t="s">
        <v>287</v>
      </c>
      <c r="R320" s="83" t="s">
        <v>283</v>
      </c>
      <c r="S320" s="84" t="s">
        <v>184</v>
      </c>
      <c r="T320" s="106">
        <v>4364.1999999999998</v>
      </c>
      <c r="U320" s="86" t="b">
        <f t="shared" si="121"/>
        <v>1</v>
      </c>
      <c r="V320" s="87">
        <f t="shared" si="122"/>
        <v>-480.27999999999975</v>
      </c>
      <c r="W320" s="74" t="s">
        <v>287</v>
      </c>
      <c r="X320" s="75" t="s">
        <v>283</v>
      </c>
      <c r="Y320" s="88" t="s">
        <v>184</v>
      </c>
      <c r="Z320" s="89">
        <v>6983</v>
      </c>
      <c r="AA320" s="90" t="b">
        <f t="shared" si="123"/>
        <v>1</v>
      </c>
      <c r="AB320" s="81">
        <f t="shared" si="124"/>
        <v>0</v>
      </c>
      <c r="AC320" s="91">
        <f t="shared" si="125"/>
        <v>-480.27999999999975</v>
      </c>
      <c r="AD320" s="2">
        <f t="shared" si="126"/>
        <v>-0.0040000000008149073</v>
      </c>
      <c r="AE320" s="2">
        <f>I320-Материалы!E305</f>
        <v>6953</v>
      </c>
      <c r="AF320" s="79" t="s">
        <v>287</v>
      </c>
      <c r="AG320" s="75" t="s">
        <v>283</v>
      </c>
      <c r="AH320" s="76" t="s">
        <v>184</v>
      </c>
      <c r="AI320" s="78">
        <v>6805</v>
      </c>
      <c r="AJ320" s="78">
        <f t="shared" si="127"/>
        <v>8166</v>
      </c>
      <c r="AK320" s="72" t="b">
        <f t="shared" si="128"/>
        <v>1</v>
      </c>
      <c r="AL320" s="93">
        <f t="shared" si="129"/>
        <v>2352.6199999999999</v>
      </c>
      <c r="AM320" s="93">
        <f t="shared" si="130"/>
        <v>8174.166666666667</v>
      </c>
      <c r="AN320" s="93">
        <f t="shared" si="131"/>
        <v>9809</v>
      </c>
      <c r="AO320" s="25">
        <f t="shared" si="132"/>
        <v>0.201200097967181</v>
      </c>
      <c r="AQ320" s="2">
        <f t="shared" si="133"/>
        <v>2826</v>
      </c>
      <c r="AR320" s="2">
        <f t="shared" si="134"/>
        <v>6805</v>
      </c>
      <c r="AS320" t="b">
        <f>AF320='[3]Материалы в ДС'!A301</f>
        <v>1</v>
      </c>
      <c r="AT320" s="95">
        <f>AI320-'[3]Материалы в ДС'!D301</f>
        <v>0</v>
      </c>
    </row>
    <row r="321" ht="30" customHeight="1" outlineLevel="1">
      <c r="A321" s="74" t="s">
        <v>288</v>
      </c>
      <c r="B321" s="74"/>
      <c r="C321" s="74"/>
      <c r="D321" s="75" t="s">
        <v>13</v>
      </c>
      <c r="E321" s="76" t="s">
        <v>14</v>
      </c>
      <c r="F321" s="77">
        <v>1195.23</v>
      </c>
      <c r="G321" s="78">
        <f t="shared" si="117"/>
        <v>1434.28</v>
      </c>
      <c r="H321" s="78">
        <f t="shared" si="118"/>
        <v>1636.6700000000001</v>
      </c>
      <c r="I321" s="78">
        <v>1964</v>
      </c>
      <c r="J321" s="25">
        <f t="shared" si="119"/>
        <v>0.3693281646540425</v>
      </c>
      <c r="K321" s="79" t="s">
        <v>288</v>
      </c>
      <c r="L321" s="75" t="s">
        <v>13</v>
      </c>
      <c r="M321" s="76" t="s">
        <v>14</v>
      </c>
      <c r="N321" s="80">
        <v>1715</v>
      </c>
      <c r="O321" s="80">
        <f t="shared" si="120"/>
        <v>1715</v>
      </c>
      <c r="P321" s="81">
        <f t="shared" si="116"/>
        <v>-249</v>
      </c>
      <c r="Q321" s="141" t="s">
        <v>288</v>
      </c>
      <c r="R321" s="83" t="s">
        <v>13</v>
      </c>
      <c r="S321" s="84" t="s">
        <v>14</v>
      </c>
      <c r="T321" s="106">
        <v>1043.95</v>
      </c>
      <c r="U321" s="86" t="b">
        <f t="shared" si="121"/>
        <v>1</v>
      </c>
      <c r="V321" s="87">
        <f t="shared" si="122"/>
        <v>-151.27999999999997</v>
      </c>
      <c r="W321" s="74" t="s">
        <v>288</v>
      </c>
      <c r="X321" s="75" t="s">
        <v>13</v>
      </c>
      <c r="Y321" s="88" t="s">
        <v>14</v>
      </c>
      <c r="Z321" s="89">
        <v>1964</v>
      </c>
      <c r="AA321" s="90" t="b">
        <f t="shared" si="123"/>
        <v>1</v>
      </c>
      <c r="AB321" s="81">
        <f t="shared" si="124"/>
        <v>0</v>
      </c>
      <c r="AC321" s="91">
        <f t="shared" si="125"/>
        <v>-151.27999999999997</v>
      </c>
      <c r="AD321" s="2">
        <f t="shared" si="126"/>
        <v>-0.0039999999999054126</v>
      </c>
      <c r="AE321" s="2">
        <f>I321-Материалы!E306</f>
        <v>1904</v>
      </c>
      <c r="AF321" s="79" t="s">
        <v>288</v>
      </c>
      <c r="AG321" s="75" t="s">
        <v>13</v>
      </c>
      <c r="AH321" s="76" t="s">
        <v>14</v>
      </c>
      <c r="AI321" s="78">
        <v>1148.3299999999999</v>
      </c>
      <c r="AJ321" s="78">
        <f t="shared" si="127"/>
        <v>1378</v>
      </c>
      <c r="AK321" s="72" t="b">
        <f t="shared" si="128"/>
        <v>1</v>
      </c>
      <c r="AL321" s="93">
        <f t="shared" si="129"/>
        <v>-56.279999999999973</v>
      </c>
      <c r="AM321" s="93">
        <f t="shared" si="130"/>
        <v>1572.5</v>
      </c>
      <c r="AN321" s="93">
        <f t="shared" si="131"/>
        <v>1887</v>
      </c>
      <c r="AO321" s="25">
        <f t="shared" si="132"/>
        <v>0.36937590711175616</v>
      </c>
      <c r="AQ321" s="2">
        <f t="shared" si="133"/>
        <v>-77</v>
      </c>
      <c r="AR321" s="2">
        <f t="shared" si="134"/>
        <v>1148.3299999999999</v>
      </c>
      <c r="AS321" t="b">
        <f>AF321='[3]Материалы в ДС'!A302</f>
        <v>1</v>
      </c>
      <c r="AT321" s="95">
        <f>AI321-'[3]Материалы в ДС'!D302</f>
        <v>0</v>
      </c>
    </row>
    <row r="322" ht="15" customHeight="1" outlineLevel="1">
      <c r="A322" s="74" t="s">
        <v>289</v>
      </c>
      <c r="B322" s="74"/>
      <c r="C322" s="74"/>
      <c r="D322" s="75" t="s">
        <v>13</v>
      </c>
      <c r="E322" s="76" t="s">
        <v>14</v>
      </c>
      <c r="F322" s="77">
        <v>1514.95</v>
      </c>
      <c r="G322" s="78">
        <f t="shared" si="117"/>
        <v>1817.9400000000001</v>
      </c>
      <c r="H322" s="78">
        <f t="shared" si="118"/>
        <v>2075</v>
      </c>
      <c r="I322" s="78">
        <v>2490</v>
      </c>
      <c r="J322" s="25">
        <f t="shared" si="119"/>
        <v>0.36968216772830775</v>
      </c>
      <c r="K322" s="79" t="s">
        <v>289</v>
      </c>
      <c r="L322" s="75" t="s">
        <v>13</v>
      </c>
      <c r="M322" s="76" t="s">
        <v>14</v>
      </c>
      <c r="N322" s="80">
        <v>2175</v>
      </c>
      <c r="O322" s="80">
        <f t="shared" si="120"/>
        <v>2175</v>
      </c>
      <c r="P322" s="81">
        <f t="shared" si="116"/>
        <v>-315</v>
      </c>
      <c r="Q322" s="141" t="s">
        <v>289</v>
      </c>
      <c r="R322" s="83" t="s">
        <v>13</v>
      </c>
      <c r="S322" s="84" t="s">
        <v>14</v>
      </c>
      <c r="T322" s="106">
        <v>1323.23</v>
      </c>
      <c r="U322" s="86" t="b">
        <f t="shared" si="121"/>
        <v>1</v>
      </c>
      <c r="V322" s="87">
        <f t="shared" si="122"/>
        <v>-191.72000000000003</v>
      </c>
      <c r="W322" s="74" t="s">
        <v>289</v>
      </c>
      <c r="X322" s="75" t="s">
        <v>13</v>
      </c>
      <c r="Y322" s="88" t="s">
        <v>14</v>
      </c>
      <c r="Z322" s="89">
        <v>2490</v>
      </c>
      <c r="AA322" s="90" t="b">
        <f t="shared" si="123"/>
        <v>1</v>
      </c>
      <c r="AB322" s="81">
        <f t="shared" si="124"/>
        <v>0</v>
      </c>
      <c r="AC322" s="91">
        <f t="shared" si="125"/>
        <v>-191.72000000000003</v>
      </c>
      <c r="AD322" s="2">
        <f t="shared" si="126"/>
        <v>0</v>
      </c>
      <c r="AE322" s="2">
        <f>I322-Материалы!E307</f>
        <v>2330</v>
      </c>
      <c r="AF322" s="79" t="s">
        <v>289</v>
      </c>
      <c r="AG322" s="75" t="s">
        <v>13</v>
      </c>
      <c r="AH322" s="76" t="s">
        <v>14</v>
      </c>
      <c r="AI322" s="78">
        <v>1455</v>
      </c>
      <c r="AJ322" s="78">
        <f t="shared" si="127"/>
        <v>1746</v>
      </c>
      <c r="AK322" s="72" t="b">
        <f t="shared" si="128"/>
        <v>1</v>
      </c>
      <c r="AL322" s="93">
        <f t="shared" si="129"/>
        <v>-71.940000000000055</v>
      </c>
      <c r="AM322" s="93">
        <f t="shared" si="130"/>
        <v>1992.5</v>
      </c>
      <c r="AN322" s="93">
        <f t="shared" si="131"/>
        <v>2391</v>
      </c>
      <c r="AO322" s="25">
        <f t="shared" si="132"/>
        <v>0.36941580756013748</v>
      </c>
      <c r="AQ322" s="2">
        <f t="shared" si="133"/>
        <v>-99</v>
      </c>
      <c r="AR322" s="2">
        <f t="shared" si="134"/>
        <v>1455</v>
      </c>
      <c r="AS322" t="b">
        <f>AF322='[3]Материалы в ДС'!A303</f>
        <v>1</v>
      </c>
      <c r="AT322" s="95">
        <f>AI322-'[3]Материалы в ДС'!D303</f>
        <v>0</v>
      </c>
    </row>
    <row r="323" ht="15" customHeight="1" outlineLevel="1">
      <c r="A323" s="74" t="s">
        <v>290</v>
      </c>
      <c r="B323" s="74"/>
      <c r="C323" s="74"/>
      <c r="D323" s="75" t="s">
        <v>13</v>
      </c>
      <c r="E323" s="76" t="s">
        <v>14</v>
      </c>
      <c r="F323" s="77">
        <v>5720.4099999999999</v>
      </c>
      <c r="G323" s="78">
        <f t="shared" si="117"/>
        <v>6864.4899999999998</v>
      </c>
      <c r="H323" s="78">
        <f t="shared" si="118"/>
        <v>7371.6700000000001</v>
      </c>
      <c r="I323" s="78">
        <v>8846</v>
      </c>
      <c r="J323" s="25">
        <f t="shared" si="119"/>
        <v>0.28866092018489353</v>
      </c>
      <c r="K323" s="79" t="s">
        <v>290</v>
      </c>
      <c r="L323" s="75" t="s">
        <v>13</v>
      </c>
      <c r="M323" s="76" t="s">
        <v>14</v>
      </c>
      <c r="N323" s="80">
        <v>7726</v>
      </c>
      <c r="O323" s="80">
        <f t="shared" si="120"/>
        <v>7726</v>
      </c>
      <c r="P323" s="81">
        <f t="shared" si="116"/>
        <v>-1120</v>
      </c>
      <c r="Q323" s="82" t="s">
        <v>290</v>
      </c>
      <c r="R323" s="83" t="s">
        <v>13</v>
      </c>
      <c r="S323" s="84" t="s">
        <v>14</v>
      </c>
      <c r="T323" s="106">
        <v>4996.4200000000001</v>
      </c>
      <c r="U323" s="86" t="b">
        <f t="shared" si="121"/>
        <v>1</v>
      </c>
      <c r="V323" s="87">
        <f t="shared" si="122"/>
        <v>-723.98999999999978</v>
      </c>
      <c r="W323" s="74" t="s">
        <v>290</v>
      </c>
      <c r="X323" s="75" t="s">
        <v>13</v>
      </c>
      <c r="Y323" s="88" t="s">
        <v>14</v>
      </c>
      <c r="Z323" s="89">
        <v>8846</v>
      </c>
      <c r="AA323" s="90" t="b">
        <f t="shared" si="123"/>
        <v>1</v>
      </c>
      <c r="AB323" s="81">
        <f t="shared" si="124"/>
        <v>0</v>
      </c>
      <c r="AC323" s="91">
        <f t="shared" si="125"/>
        <v>-723.98999999999978</v>
      </c>
      <c r="AD323" s="2">
        <f t="shared" si="126"/>
        <v>0.0019999999994979589</v>
      </c>
      <c r="AE323" s="2">
        <f>I323-Материалы!E308</f>
        <v>8626</v>
      </c>
      <c r="AF323" s="79" t="s">
        <v>290</v>
      </c>
      <c r="AG323" s="75" t="s">
        <v>13</v>
      </c>
      <c r="AH323" s="76" t="s">
        <v>14</v>
      </c>
      <c r="AI323" s="78">
        <v>6621.6700000000001</v>
      </c>
      <c r="AJ323" s="78">
        <f t="shared" si="127"/>
        <v>7946</v>
      </c>
      <c r="AK323" s="72" t="b">
        <f t="shared" si="128"/>
        <v>1</v>
      </c>
      <c r="AL323" s="93">
        <f t="shared" si="129"/>
        <v>1081.5100000000002</v>
      </c>
      <c r="AM323" s="93">
        <f t="shared" si="130"/>
        <v>8533.3333333333339</v>
      </c>
      <c r="AN323" s="93">
        <f t="shared" si="131"/>
        <v>10240</v>
      </c>
      <c r="AO323" s="25">
        <f t="shared" si="132"/>
        <v>0.28869871633526301</v>
      </c>
      <c r="AQ323" s="2">
        <f t="shared" si="133"/>
        <v>1394</v>
      </c>
      <c r="AR323" s="2">
        <f t="shared" si="134"/>
        <v>6621.6700000000001</v>
      </c>
      <c r="AS323" t="b">
        <f>AF323='[3]Материалы в ДС'!A304</f>
        <v>1</v>
      </c>
      <c r="AT323" s="95">
        <f>AI323-'[3]Материалы в ДС'!D304</f>
        <v>0</v>
      </c>
    </row>
    <row r="324" ht="15" customHeight="1" outlineLevel="1">
      <c r="A324" s="69" t="s">
        <v>291</v>
      </c>
      <c r="B324" s="69"/>
      <c r="C324" s="69"/>
      <c r="D324" s="59"/>
      <c r="E324" s="96"/>
      <c r="F324" s="97">
        <v>0</v>
      </c>
      <c r="G324" s="166"/>
      <c r="H324" s="166">
        <f t="shared" si="118"/>
        <v>0</v>
      </c>
      <c r="I324" s="166"/>
      <c r="J324" s="25"/>
      <c r="K324" s="62" t="s">
        <v>291</v>
      </c>
      <c r="L324" s="63"/>
      <c r="M324" s="99"/>
      <c r="N324" s="100"/>
      <c r="O324" s="100"/>
      <c r="P324" s="81">
        <f t="shared" si="116"/>
        <v>0</v>
      </c>
      <c r="Q324" s="66" t="s">
        <v>291</v>
      </c>
      <c r="R324" s="67"/>
      <c r="S324" s="101"/>
      <c r="T324" s="102">
        <v>0</v>
      </c>
      <c r="U324" s="86" t="b">
        <f t="shared" si="121"/>
        <v>1</v>
      </c>
      <c r="V324" s="87">
        <f t="shared" si="122"/>
        <v>0</v>
      </c>
      <c r="W324" s="69" t="s">
        <v>291</v>
      </c>
      <c r="X324" s="59"/>
      <c r="Y324" s="96"/>
      <c r="Z324" s="103"/>
      <c r="AA324" s="90" t="b">
        <f t="shared" si="123"/>
        <v>1</v>
      </c>
      <c r="AB324" s="81">
        <f t="shared" si="124"/>
        <v>0</v>
      </c>
      <c r="AC324" s="91">
        <f t="shared" si="125"/>
        <v>0</v>
      </c>
      <c r="AF324" s="57" t="s">
        <v>291</v>
      </c>
      <c r="AG324" s="59"/>
      <c r="AH324" s="96"/>
      <c r="AI324" s="173"/>
      <c r="AJ324" s="104"/>
      <c r="AK324" s="72" t="b">
        <f t="shared" si="128"/>
        <v>1</v>
      </c>
      <c r="AL324" s="70"/>
      <c r="AM324" s="70"/>
      <c r="AN324" s="70"/>
      <c r="AQ324" s="2"/>
      <c r="AR324" s="2">
        <f t="shared" si="134"/>
        <v>0</v>
      </c>
      <c r="AS324" t="b">
        <f>AF324='[3]Материалы в ДС'!A305</f>
        <v>1</v>
      </c>
      <c r="AT324" s="95">
        <f>AI324-'[3]Материалы в ДС'!D305</f>
        <v>0</v>
      </c>
    </row>
    <row r="325" ht="15" customHeight="1" outlineLevel="1">
      <c r="A325" s="74" t="s">
        <v>292</v>
      </c>
      <c r="B325" s="74"/>
      <c r="C325" s="74"/>
      <c r="D325" s="75" t="s">
        <v>293</v>
      </c>
      <c r="E325" s="76" t="s">
        <v>14</v>
      </c>
      <c r="F325" s="77">
        <v>366.94999999999999</v>
      </c>
      <c r="G325" s="78">
        <f t="shared" si="117"/>
        <v>440.34000000000003</v>
      </c>
      <c r="H325" s="78">
        <f t="shared" si="118"/>
        <v>426.67000000000002</v>
      </c>
      <c r="I325" s="78">
        <v>512</v>
      </c>
      <c r="J325" s="25">
        <f t="shared" si="119"/>
        <v>0.1627378843620837</v>
      </c>
      <c r="K325" s="154" t="s">
        <v>292</v>
      </c>
      <c r="L325" s="75" t="s">
        <v>293</v>
      </c>
      <c r="M325" s="76" t="s">
        <v>14</v>
      </c>
      <c r="N325" s="80">
        <v>512</v>
      </c>
      <c r="O325" s="80">
        <f t="shared" si="120"/>
        <v>512</v>
      </c>
      <c r="P325" s="81">
        <f t="shared" si="116"/>
        <v>0</v>
      </c>
      <c r="Q325" s="82" t="s">
        <v>292</v>
      </c>
      <c r="R325" s="83" t="s">
        <v>293</v>
      </c>
      <c r="S325" s="84" t="s">
        <v>14</v>
      </c>
      <c r="T325" s="85">
        <v>366.94999999999999</v>
      </c>
      <c r="U325" s="86" t="b">
        <f t="shared" si="121"/>
        <v>1</v>
      </c>
      <c r="V325" s="87">
        <f t="shared" si="122"/>
        <v>0</v>
      </c>
      <c r="W325" s="74" t="s">
        <v>292</v>
      </c>
      <c r="X325" s="75" t="s">
        <v>293</v>
      </c>
      <c r="Y325" s="88" t="s">
        <v>14</v>
      </c>
      <c r="Z325" s="89">
        <v>512</v>
      </c>
      <c r="AA325" s="90" t="b">
        <f t="shared" si="123"/>
        <v>1</v>
      </c>
      <c r="AB325" s="81">
        <f t="shared" si="124"/>
        <v>0</v>
      </c>
      <c r="AC325" s="91">
        <f t="shared" si="125"/>
        <v>0</v>
      </c>
      <c r="AF325" s="174" t="s">
        <v>681</v>
      </c>
      <c r="AG325" s="117" t="s">
        <v>280</v>
      </c>
      <c r="AH325" s="118" t="s">
        <v>14</v>
      </c>
      <c r="AI325" s="120">
        <v>0</v>
      </c>
      <c r="AJ325" s="120">
        <f t="shared" si="127"/>
        <v>0</v>
      </c>
      <c r="AK325" s="26" t="b">
        <f t="shared" si="128"/>
        <v>0</v>
      </c>
      <c r="AL325" s="135">
        <f t="shared" si="129"/>
        <v>-440.34000000000003</v>
      </c>
      <c r="AM325" s="135">
        <f t="shared" si="130"/>
        <v>0</v>
      </c>
      <c r="AN325" s="135">
        <f t="shared" si="131"/>
        <v>0</v>
      </c>
      <c r="AO325" s="16" t="e">
        <f t="shared" si="132"/>
        <v>#DIV/0!</v>
      </c>
      <c r="AP325" s="26"/>
      <c r="AQ325" s="134">
        <f t="shared" si="133"/>
        <v>-512</v>
      </c>
      <c r="AR325" s="134">
        <f t="shared" si="134"/>
        <v>0</v>
      </c>
      <c r="AS325" s="26" t="b">
        <f>AF325='[3]Материалы в ДС'!A306</f>
        <v>0</v>
      </c>
      <c r="AT325" s="136">
        <f>AI325-'[3]Материалы в ДС'!D306</f>
        <v>-498.32999999999998</v>
      </c>
      <c r="AU325" s="26" t="s">
        <v>594</v>
      </c>
    </row>
    <row r="326" ht="15" customHeight="1" outlineLevel="1">
      <c r="A326" s="74" t="s">
        <v>294</v>
      </c>
      <c r="B326" s="74"/>
      <c r="C326" s="74"/>
      <c r="D326" s="75" t="s">
        <v>13</v>
      </c>
      <c r="E326" s="76" t="s">
        <v>14</v>
      </c>
      <c r="F326" s="77">
        <v>361.26999999999998</v>
      </c>
      <c r="G326" s="78">
        <f t="shared" si="117"/>
        <v>433.51999999999998</v>
      </c>
      <c r="H326" s="78">
        <f t="shared" si="118"/>
        <v>444.17000000000002</v>
      </c>
      <c r="I326" s="78">
        <v>533</v>
      </c>
      <c r="J326" s="25">
        <f t="shared" si="119"/>
        <v>0.22947038198929692</v>
      </c>
      <c r="K326" s="154" t="s">
        <v>294</v>
      </c>
      <c r="L326" s="75" t="s">
        <v>13</v>
      </c>
      <c r="M326" s="76" t="s">
        <v>14</v>
      </c>
      <c r="N326" s="80">
        <v>533</v>
      </c>
      <c r="O326" s="80">
        <f t="shared" si="120"/>
        <v>533</v>
      </c>
      <c r="P326" s="81">
        <f t="shared" si="116"/>
        <v>0</v>
      </c>
      <c r="Q326" s="82" t="s">
        <v>294</v>
      </c>
      <c r="R326" s="83" t="s">
        <v>13</v>
      </c>
      <c r="S326" s="84" t="s">
        <v>14</v>
      </c>
      <c r="T326" s="85">
        <v>361.26999999999998</v>
      </c>
      <c r="U326" s="86" t="b">
        <f t="shared" si="121"/>
        <v>1</v>
      </c>
      <c r="V326" s="87">
        <f t="shared" si="122"/>
        <v>0</v>
      </c>
      <c r="W326" s="74" t="s">
        <v>294</v>
      </c>
      <c r="X326" s="75" t="s">
        <v>13</v>
      </c>
      <c r="Y326" s="88" t="s">
        <v>14</v>
      </c>
      <c r="Z326" s="89">
        <v>533</v>
      </c>
      <c r="AA326" s="90" t="b">
        <f t="shared" si="123"/>
        <v>1</v>
      </c>
      <c r="AB326" s="81">
        <f t="shared" si="124"/>
        <v>0</v>
      </c>
      <c r="AC326" s="91">
        <f t="shared" si="125"/>
        <v>0</v>
      </c>
      <c r="AF326" s="79" t="s">
        <v>294</v>
      </c>
      <c r="AG326" s="75" t="s">
        <v>13</v>
      </c>
      <c r="AH326" s="76" t="s">
        <v>14</v>
      </c>
      <c r="AI326" s="78">
        <v>498.32999999999998</v>
      </c>
      <c r="AJ326" s="78">
        <f t="shared" si="127"/>
        <v>598</v>
      </c>
      <c r="AK326" s="72" t="b">
        <f t="shared" si="128"/>
        <v>1</v>
      </c>
      <c r="AL326" s="93">
        <f t="shared" si="129"/>
        <v>164.48000000000002</v>
      </c>
      <c r="AM326" s="93">
        <f t="shared" si="130"/>
        <v>612.5</v>
      </c>
      <c r="AN326" s="93">
        <f t="shared" si="131"/>
        <v>735</v>
      </c>
      <c r="AO326" s="25">
        <f t="shared" si="132"/>
        <v>0.22909698996655517</v>
      </c>
      <c r="AQ326" s="2">
        <f t="shared" si="133"/>
        <v>202</v>
      </c>
      <c r="AR326" s="2">
        <f t="shared" si="134"/>
        <v>498.32999999999998</v>
      </c>
      <c r="AS326" t="b">
        <f>AF326='[3]Материалы в ДС'!A306</f>
        <v>1</v>
      </c>
      <c r="AT326" s="95">
        <f>AI326-'[3]Материалы в ДС'!D306</f>
        <v>0</v>
      </c>
    </row>
    <row r="327" ht="15" customHeight="1" outlineLevel="1">
      <c r="A327" s="74" t="s">
        <v>295</v>
      </c>
      <c r="B327" s="74"/>
      <c r="C327" s="74"/>
      <c r="D327" s="75" t="s">
        <v>293</v>
      </c>
      <c r="E327" s="76" t="s">
        <v>14</v>
      </c>
      <c r="F327" s="77">
        <v>256.43000000000001</v>
      </c>
      <c r="G327" s="78">
        <f t="shared" si="117"/>
        <v>307.72000000000003</v>
      </c>
      <c r="H327" s="78">
        <f t="shared" si="118"/>
        <v>297.5</v>
      </c>
      <c r="I327" s="78">
        <v>357</v>
      </c>
      <c r="J327" s="25">
        <f t="shared" si="119"/>
        <v>0.16014558689717906</v>
      </c>
      <c r="K327" s="154" t="s">
        <v>295</v>
      </c>
      <c r="L327" s="75" t="s">
        <v>293</v>
      </c>
      <c r="M327" s="76" t="s">
        <v>14</v>
      </c>
      <c r="N327" s="80">
        <v>357</v>
      </c>
      <c r="O327" s="80">
        <f t="shared" si="120"/>
        <v>357</v>
      </c>
      <c r="P327" s="81">
        <f t="shared" si="116"/>
        <v>0</v>
      </c>
      <c r="Q327" s="82" t="s">
        <v>295</v>
      </c>
      <c r="R327" s="83" t="s">
        <v>293</v>
      </c>
      <c r="S327" s="84" t="s">
        <v>14</v>
      </c>
      <c r="T327" s="85">
        <v>256.43000000000001</v>
      </c>
      <c r="U327" s="86" t="b">
        <f t="shared" si="121"/>
        <v>1</v>
      </c>
      <c r="V327" s="87">
        <f t="shared" si="122"/>
        <v>0</v>
      </c>
      <c r="W327" s="74" t="s">
        <v>295</v>
      </c>
      <c r="X327" s="75" t="s">
        <v>293</v>
      </c>
      <c r="Y327" s="88" t="s">
        <v>14</v>
      </c>
      <c r="Z327" s="89">
        <v>357</v>
      </c>
      <c r="AA327" s="90" t="b">
        <f t="shared" si="123"/>
        <v>1</v>
      </c>
      <c r="AB327" s="81">
        <f t="shared" si="124"/>
        <v>0</v>
      </c>
      <c r="AC327" s="91">
        <f t="shared" si="125"/>
        <v>0</v>
      </c>
      <c r="AF327" s="79" t="s">
        <v>295</v>
      </c>
      <c r="AG327" s="75" t="s">
        <v>293</v>
      </c>
      <c r="AH327" s="76" t="s">
        <v>14</v>
      </c>
      <c r="AI327" s="78">
        <v>247.5</v>
      </c>
      <c r="AJ327" s="78">
        <f t="shared" si="127"/>
        <v>297</v>
      </c>
      <c r="AK327" s="72" t="b">
        <f t="shared" si="128"/>
        <v>1</v>
      </c>
      <c r="AL327" s="93">
        <f t="shared" si="129"/>
        <v>-10.720000000000027</v>
      </c>
      <c r="AM327" s="93">
        <f t="shared" si="130"/>
        <v>287.5</v>
      </c>
      <c r="AN327" s="93">
        <f t="shared" si="131"/>
        <v>345</v>
      </c>
      <c r="AO327" s="25">
        <f t="shared" si="132"/>
        <v>0.16161616161616163</v>
      </c>
      <c r="AQ327" s="2">
        <f t="shared" si="133"/>
        <v>-12</v>
      </c>
      <c r="AR327" s="2">
        <f t="shared" si="134"/>
        <v>247.5</v>
      </c>
      <c r="AS327" t="b">
        <f>AF327='[3]Материалы в ДС'!A307</f>
        <v>1</v>
      </c>
      <c r="AT327" s="95">
        <f>AI327-'[3]Материалы в ДС'!D307</f>
        <v>0</v>
      </c>
    </row>
    <row r="328" ht="15" customHeight="1" outlineLevel="1">
      <c r="A328" s="74" t="s">
        <v>296</v>
      </c>
      <c r="B328" s="74"/>
      <c r="C328" s="74"/>
      <c r="D328" s="75" t="s">
        <v>228</v>
      </c>
      <c r="E328" s="76" t="s">
        <v>14</v>
      </c>
      <c r="F328" s="77">
        <v>184.78999999999999</v>
      </c>
      <c r="G328" s="78">
        <f t="shared" si="117"/>
        <v>221.75</v>
      </c>
      <c r="H328" s="78">
        <f t="shared" si="118"/>
        <v>242.5</v>
      </c>
      <c r="I328" s="78">
        <v>291</v>
      </c>
      <c r="J328" s="25">
        <f t="shared" si="119"/>
        <v>0.3122886133032694</v>
      </c>
      <c r="K328" s="154" t="s">
        <v>296</v>
      </c>
      <c r="L328" s="75" t="s">
        <v>228</v>
      </c>
      <c r="M328" s="76" t="s">
        <v>14</v>
      </c>
      <c r="N328" s="80">
        <v>277</v>
      </c>
      <c r="O328" s="80">
        <f t="shared" si="120"/>
        <v>277</v>
      </c>
      <c r="P328" s="81">
        <f t="shared" si="116"/>
        <v>-14</v>
      </c>
      <c r="Q328" s="82" t="s">
        <v>296</v>
      </c>
      <c r="R328" s="83" t="s">
        <v>228</v>
      </c>
      <c r="S328" s="84" t="s">
        <v>14</v>
      </c>
      <c r="T328" s="85">
        <v>176.00999999999999</v>
      </c>
      <c r="U328" s="86" t="b">
        <f t="shared" si="121"/>
        <v>1</v>
      </c>
      <c r="V328" s="87">
        <f t="shared" si="122"/>
        <v>-8.7800000000000011</v>
      </c>
      <c r="W328" s="74" t="s">
        <v>296</v>
      </c>
      <c r="X328" s="75" t="s">
        <v>228</v>
      </c>
      <c r="Y328" s="88" t="s">
        <v>14</v>
      </c>
      <c r="Z328" s="89">
        <v>291</v>
      </c>
      <c r="AA328" s="90" t="b">
        <f t="shared" si="123"/>
        <v>1</v>
      </c>
      <c r="AB328" s="81">
        <f t="shared" si="124"/>
        <v>0</v>
      </c>
      <c r="AC328" s="91">
        <f t="shared" si="125"/>
        <v>-8.7800000000000011</v>
      </c>
      <c r="AF328" s="79" t="s">
        <v>296</v>
      </c>
      <c r="AG328" s="75" t="s">
        <v>228</v>
      </c>
      <c r="AH328" s="76" t="s">
        <v>14</v>
      </c>
      <c r="AI328" s="78">
        <v>249.16999999999999</v>
      </c>
      <c r="AJ328" s="78">
        <f t="shared" si="127"/>
        <v>299</v>
      </c>
      <c r="AK328" s="72" t="b">
        <f t="shared" si="128"/>
        <v>1</v>
      </c>
      <c r="AL328" s="93">
        <f t="shared" si="129"/>
        <v>77.25</v>
      </c>
      <c r="AM328" s="93">
        <f t="shared" si="130"/>
        <v>326.66666666666669</v>
      </c>
      <c r="AN328" s="93">
        <f t="shared" si="131"/>
        <v>392</v>
      </c>
      <c r="AO328" s="25">
        <f t="shared" si="132"/>
        <v>0.31103678929765888</v>
      </c>
      <c r="AQ328" s="2">
        <f t="shared" si="133"/>
        <v>101</v>
      </c>
      <c r="AR328" s="2">
        <f t="shared" si="134"/>
        <v>249.17000000000002</v>
      </c>
      <c r="AS328" t="b">
        <f>AF328='[3]Материалы в ДС'!A308</f>
        <v>1</v>
      </c>
      <c r="AT328" s="95">
        <f>AI328-'[3]Материалы в ДС'!D308</f>
        <v>0</v>
      </c>
    </row>
    <row r="329" ht="15" customHeight="1" outlineLevel="1">
      <c r="A329" s="74" t="s">
        <v>297</v>
      </c>
      <c r="B329" s="74"/>
      <c r="C329" s="74"/>
      <c r="D329" s="75" t="s">
        <v>228</v>
      </c>
      <c r="E329" s="76" t="s">
        <v>14</v>
      </c>
      <c r="F329" s="77">
        <v>338.05000000000001</v>
      </c>
      <c r="G329" s="78">
        <f t="shared" si="117"/>
        <v>405.66000000000003</v>
      </c>
      <c r="H329" s="78">
        <f t="shared" si="118"/>
        <v>441.67000000000002</v>
      </c>
      <c r="I329" s="78">
        <v>530</v>
      </c>
      <c r="J329" s="25">
        <f t="shared" si="119"/>
        <v>0.30651284326776107</v>
      </c>
      <c r="K329" s="154" t="s">
        <v>297</v>
      </c>
      <c r="L329" s="75" t="s">
        <v>228</v>
      </c>
      <c r="M329" s="76" t="s">
        <v>14</v>
      </c>
      <c r="N329" s="80">
        <v>505</v>
      </c>
      <c r="O329" s="80">
        <f t="shared" si="120"/>
        <v>505</v>
      </c>
      <c r="P329" s="81">
        <f t="shared" si="116"/>
        <v>-25</v>
      </c>
      <c r="Q329" s="82" t="s">
        <v>297</v>
      </c>
      <c r="R329" s="83" t="s">
        <v>228</v>
      </c>
      <c r="S329" s="84" t="s">
        <v>14</v>
      </c>
      <c r="T329" s="85">
        <v>321.94</v>
      </c>
      <c r="U329" s="86" t="b">
        <f t="shared" si="121"/>
        <v>1</v>
      </c>
      <c r="V329" s="87">
        <f t="shared" si="122"/>
        <v>-16.110000000000014</v>
      </c>
      <c r="W329" s="74" t="s">
        <v>297</v>
      </c>
      <c r="X329" s="75" t="s">
        <v>228</v>
      </c>
      <c r="Y329" s="88" t="s">
        <v>14</v>
      </c>
      <c r="Z329" s="89">
        <v>530</v>
      </c>
      <c r="AA329" s="90" t="b">
        <f t="shared" si="123"/>
        <v>1</v>
      </c>
      <c r="AB329" s="81">
        <f t="shared" si="124"/>
        <v>0</v>
      </c>
      <c r="AC329" s="91">
        <f t="shared" si="125"/>
        <v>-16.110000000000014</v>
      </c>
      <c r="AF329" s="79" t="s">
        <v>297</v>
      </c>
      <c r="AG329" s="75" t="s">
        <v>228</v>
      </c>
      <c r="AH329" s="76" t="s">
        <v>14</v>
      </c>
      <c r="AI329" s="78">
        <v>451.67000000000002</v>
      </c>
      <c r="AJ329" s="78">
        <f t="shared" si="127"/>
        <v>542</v>
      </c>
      <c r="AK329" s="72" t="b">
        <f t="shared" si="128"/>
        <v>1</v>
      </c>
      <c r="AL329" s="93">
        <f t="shared" si="129"/>
        <v>136.33999999999997</v>
      </c>
      <c r="AM329" s="93">
        <f t="shared" si="130"/>
        <v>590</v>
      </c>
      <c r="AN329" s="93">
        <f t="shared" si="131"/>
        <v>708</v>
      </c>
      <c r="AO329" s="25">
        <f t="shared" si="132"/>
        <v>0.30627306273062732</v>
      </c>
      <c r="AQ329" s="2">
        <f t="shared" si="133"/>
        <v>178</v>
      </c>
      <c r="AR329" s="2">
        <f t="shared" si="134"/>
        <v>451.67000000000002</v>
      </c>
      <c r="AS329" t="b">
        <f>AF329='[3]Материалы в ДС'!A309</f>
        <v>1</v>
      </c>
      <c r="AT329" s="95">
        <f>AI329-'[3]Материалы в ДС'!D309</f>
        <v>0</v>
      </c>
    </row>
    <row r="330" ht="15" customHeight="1" outlineLevel="1">
      <c r="A330" s="74" t="s">
        <v>298</v>
      </c>
      <c r="B330" s="74"/>
      <c r="C330" s="74"/>
      <c r="D330" s="75" t="s">
        <v>228</v>
      </c>
      <c r="E330" s="76" t="s">
        <v>14</v>
      </c>
      <c r="F330" s="77">
        <v>193.81999999999999</v>
      </c>
      <c r="G330" s="78">
        <f t="shared" si="117"/>
        <v>232.58000000000001</v>
      </c>
      <c r="H330" s="78">
        <f t="shared" si="118"/>
        <v>254.17000000000002</v>
      </c>
      <c r="I330" s="78">
        <v>305</v>
      </c>
      <c r="J330" s="25">
        <f t="shared" si="119"/>
        <v>0.31137673058732473</v>
      </c>
      <c r="K330" s="154" t="s">
        <v>298</v>
      </c>
      <c r="L330" s="75" t="s">
        <v>228</v>
      </c>
      <c r="M330" s="76" t="s">
        <v>14</v>
      </c>
      <c r="N330" s="80">
        <v>277</v>
      </c>
      <c r="O330" s="80">
        <f t="shared" si="120"/>
        <v>277</v>
      </c>
      <c r="P330" s="81">
        <f t="shared" si="116"/>
        <v>-28</v>
      </c>
      <c r="Q330" s="82" t="s">
        <v>298</v>
      </c>
      <c r="R330" s="83" t="s">
        <v>228</v>
      </c>
      <c r="S330" s="84" t="s">
        <v>14</v>
      </c>
      <c r="T330" s="85">
        <v>176.00999999999999</v>
      </c>
      <c r="U330" s="86" t="b">
        <f t="shared" si="121"/>
        <v>1</v>
      </c>
      <c r="V330" s="87">
        <f t="shared" si="122"/>
        <v>-17.810000000000002</v>
      </c>
      <c r="W330" s="74" t="s">
        <v>298</v>
      </c>
      <c r="X330" s="75" t="s">
        <v>228</v>
      </c>
      <c r="Y330" s="88" t="s">
        <v>14</v>
      </c>
      <c r="Z330" s="89">
        <v>305</v>
      </c>
      <c r="AA330" s="90" t="b">
        <f t="shared" si="123"/>
        <v>1</v>
      </c>
      <c r="AB330" s="81">
        <f t="shared" si="124"/>
        <v>0</v>
      </c>
      <c r="AC330" s="91">
        <f t="shared" si="125"/>
        <v>-17.810000000000002</v>
      </c>
      <c r="AF330" s="79" t="s">
        <v>298</v>
      </c>
      <c r="AG330" s="75" t="s">
        <v>228</v>
      </c>
      <c r="AH330" s="76" t="s">
        <v>14</v>
      </c>
      <c r="AI330" s="78">
        <v>259.17000000000002</v>
      </c>
      <c r="AJ330" s="78">
        <f t="shared" si="127"/>
        <v>311</v>
      </c>
      <c r="AK330" s="72" t="b">
        <f t="shared" si="128"/>
        <v>1</v>
      </c>
      <c r="AL330" s="93">
        <f t="shared" si="129"/>
        <v>78.419999999999987</v>
      </c>
      <c r="AM330" s="93">
        <f t="shared" si="130"/>
        <v>340</v>
      </c>
      <c r="AN330" s="93">
        <f t="shared" si="131"/>
        <v>408</v>
      </c>
      <c r="AO330" s="25">
        <f t="shared" si="132"/>
        <v>0.31189710610932475</v>
      </c>
      <c r="AQ330" s="2">
        <f t="shared" si="133"/>
        <v>103</v>
      </c>
      <c r="AR330" s="2">
        <f t="shared" si="134"/>
        <v>259.17000000000002</v>
      </c>
      <c r="AS330" t="b">
        <f>AF330='[3]Материалы в ДС'!A310</f>
        <v>1</v>
      </c>
      <c r="AT330" s="95">
        <f>AI330-'[3]Материалы в ДС'!D310</f>
        <v>0</v>
      </c>
    </row>
    <row r="331" ht="15" customHeight="1" outlineLevel="1">
      <c r="A331" s="74" t="s">
        <v>299</v>
      </c>
      <c r="B331" s="74"/>
      <c r="C331" s="74"/>
      <c r="D331" s="75" t="s">
        <v>293</v>
      </c>
      <c r="E331" s="76" t="s">
        <v>14</v>
      </c>
      <c r="F331" s="77">
        <v>288.07999999999998</v>
      </c>
      <c r="G331" s="78">
        <f t="shared" si="117"/>
        <v>345.69999999999999</v>
      </c>
      <c r="H331" s="78">
        <f t="shared" si="118"/>
        <v>316.67000000000002</v>
      </c>
      <c r="I331" s="78">
        <v>380</v>
      </c>
      <c r="J331" s="25">
        <f t="shared" si="119"/>
        <v>0.099218975990743363</v>
      </c>
      <c r="K331" s="154" t="s">
        <v>299</v>
      </c>
      <c r="L331" s="75" t="s">
        <v>293</v>
      </c>
      <c r="M331" s="76" t="s">
        <v>14</v>
      </c>
      <c r="N331" s="80">
        <v>380</v>
      </c>
      <c r="O331" s="80">
        <f t="shared" si="120"/>
        <v>380</v>
      </c>
      <c r="P331" s="81">
        <f t="shared" si="116"/>
        <v>0</v>
      </c>
      <c r="Q331" s="82" t="s">
        <v>299</v>
      </c>
      <c r="R331" s="83" t="s">
        <v>293</v>
      </c>
      <c r="S331" s="84" t="s">
        <v>14</v>
      </c>
      <c r="T331" s="85">
        <v>288.07999999999998</v>
      </c>
      <c r="U331" s="86" t="b">
        <f t="shared" si="121"/>
        <v>1</v>
      </c>
      <c r="V331" s="87">
        <f t="shared" si="122"/>
        <v>0</v>
      </c>
      <c r="W331" s="74" t="s">
        <v>299</v>
      </c>
      <c r="X331" s="75" t="s">
        <v>293</v>
      </c>
      <c r="Y331" s="88" t="s">
        <v>14</v>
      </c>
      <c r="Z331" s="89">
        <v>380</v>
      </c>
      <c r="AA331" s="90" t="b">
        <f t="shared" si="123"/>
        <v>1</v>
      </c>
      <c r="AB331" s="81">
        <f t="shared" si="124"/>
        <v>0</v>
      </c>
      <c r="AC331" s="91">
        <f t="shared" si="125"/>
        <v>0</v>
      </c>
      <c r="AF331" s="79" t="s">
        <v>299</v>
      </c>
      <c r="AG331" s="75" t="s">
        <v>293</v>
      </c>
      <c r="AH331" s="76" t="s">
        <v>14</v>
      </c>
      <c r="AI331" s="78">
        <v>294.17000000000002</v>
      </c>
      <c r="AJ331" s="78">
        <f t="shared" si="127"/>
        <v>353</v>
      </c>
      <c r="AK331" s="72" t="b">
        <f t="shared" si="128"/>
        <v>1</v>
      </c>
      <c r="AL331" s="93">
        <f t="shared" si="129"/>
        <v>7.3000000000000114</v>
      </c>
      <c r="AM331" s="93">
        <f t="shared" si="130"/>
        <v>323.33333333333337</v>
      </c>
      <c r="AN331" s="93">
        <f t="shared" si="131"/>
        <v>388</v>
      </c>
      <c r="AO331" s="25">
        <f t="shared" si="132"/>
        <v>0.099150141643059492</v>
      </c>
      <c r="AQ331" s="2">
        <f t="shared" si="133"/>
        <v>8</v>
      </c>
      <c r="AR331" s="2">
        <f t="shared" si="134"/>
        <v>294.17000000000002</v>
      </c>
      <c r="AS331" t="b">
        <f>AF331='[3]Материалы в ДС'!A311</f>
        <v>1</v>
      </c>
      <c r="AT331" s="95">
        <f>AI331-'[3]Материалы в ДС'!D311</f>
        <v>0</v>
      </c>
    </row>
    <row r="332" ht="15" customHeight="1" outlineLevel="1">
      <c r="A332" s="74" t="s">
        <v>300</v>
      </c>
      <c r="B332" s="74"/>
      <c r="C332" s="74"/>
      <c r="D332" s="75" t="s">
        <v>293</v>
      </c>
      <c r="E332" s="76" t="s">
        <v>14</v>
      </c>
      <c r="F332" s="77">
        <v>288.07999999999998</v>
      </c>
      <c r="G332" s="78">
        <f t="shared" si="117"/>
        <v>345.69999999999999</v>
      </c>
      <c r="H332" s="78">
        <f t="shared" si="118"/>
        <v>316.67000000000002</v>
      </c>
      <c r="I332" s="78">
        <v>380</v>
      </c>
      <c r="J332" s="25">
        <f t="shared" si="119"/>
        <v>0.099218975990743363</v>
      </c>
      <c r="K332" s="154" t="s">
        <v>300</v>
      </c>
      <c r="L332" s="75" t="s">
        <v>293</v>
      </c>
      <c r="M332" s="76" t="s">
        <v>14</v>
      </c>
      <c r="N332" s="80">
        <v>380</v>
      </c>
      <c r="O332" s="80">
        <f t="shared" si="120"/>
        <v>380</v>
      </c>
      <c r="P332" s="81">
        <f t="shared" si="116"/>
        <v>0</v>
      </c>
      <c r="Q332" s="82" t="s">
        <v>300</v>
      </c>
      <c r="R332" s="83" t="s">
        <v>293</v>
      </c>
      <c r="S332" s="84" t="s">
        <v>14</v>
      </c>
      <c r="T332" s="85">
        <v>288.07999999999998</v>
      </c>
      <c r="U332" s="86" t="b">
        <f t="shared" si="121"/>
        <v>1</v>
      </c>
      <c r="V332" s="87">
        <f t="shared" si="122"/>
        <v>0</v>
      </c>
      <c r="W332" s="74" t="s">
        <v>300</v>
      </c>
      <c r="X332" s="75" t="s">
        <v>293</v>
      </c>
      <c r="Y332" s="88" t="s">
        <v>14</v>
      </c>
      <c r="Z332" s="89">
        <v>380</v>
      </c>
      <c r="AA332" s="90" t="b">
        <f t="shared" si="123"/>
        <v>1</v>
      </c>
      <c r="AB332" s="81">
        <f t="shared" si="124"/>
        <v>0</v>
      </c>
      <c r="AC332" s="91">
        <f t="shared" si="125"/>
        <v>0</v>
      </c>
      <c r="AF332" s="121" t="s">
        <v>300</v>
      </c>
      <c r="AG332" s="117" t="s">
        <v>293</v>
      </c>
      <c r="AH332" s="118" t="s">
        <v>14</v>
      </c>
      <c r="AI332" s="120">
        <v>0</v>
      </c>
      <c r="AJ332" s="120">
        <f t="shared" si="127"/>
        <v>0</v>
      </c>
      <c r="AK332" s="26" t="b">
        <f t="shared" si="128"/>
        <v>1</v>
      </c>
      <c r="AL332" s="135">
        <f t="shared" si="129"/>
        <v>-345.69999999999999</v>
      </c>
      <c r="AM332" s="135">
        <f t="shared" si="130"/>
        <v>0</v>
      </c>
      <c r="AN332" s="135">
        <f t="shared" si="131"/>
        <v>0</v>
      </c>
      <c r="AO332" s="16" t="e">
        <f t="shared" si="132"/>
        <v>#DIV/0!</v>
      </c>
      <c r="AP332" s="26"/>
      <c r="AQ332" s="134">
        <f t="shared" si="133"/>
        <v>-380</v>
      </c>
      <c r="AR332" s="134">
        <f t="shared" si="134"/>
        <v>0</v>
      </c>
      <c r="AS332" s="26" t="b">
        <f>AF332='[3]Материалы в ДС'!A312</f>
        <v>0</v>
      </c>
      <c r="AT332" s="136">
        <f>AI332-'[3]Материалы в ДС'!D312</f>
        <v>-201.66999999999999</v>
      </c>
      <c r="AU332" s="26" t="s">
        <v>594</v>
      </c>
    </row>
    <row r="333" ht="15" customHeight="1" outlineLevel="1">
      <c r="A333" s="74" t="s">
        <v>301</v>
      </c>
      <c r="B333" s="74"/>
      <c r="C333" s="74"/>
      <c r="D333" s="75" t="s">
        <v>280</v>
      </c>
      <c r="E333" s="76" t="s">
        <v>14</v>
      </c>
      <c r="F333" s="77">
        <v>185.88999999999999</v>
      </c>
      <c r="G333" s="78">
        <f t="shared" si="117"/>
        <v>223.06999999999999</v>
      </c>
      <c r="H333" s="78">
        <f t="shared" si="118"/>
        <v>330</v>
      </c>
      <c r="I333" s="78">
        <v>396</v>
      </c>
      <c r="J333" s="25">
        <f t="shared" si="119"/>
        <v>0.77522750706056409</v>
      </c>
      <c r="K333" s="154" t="s">
        <v>301</v>
      </c>
      <c r="L333" s="75" t="s">
        <v>280</v>
      </c>
      <c r="M333" s="76" t="s">
        <v>14</v>
      </c>
      <c r="N333" s="80">
        <v>396</v>
      </c>
      <c r="O333" s="80">
        <f t="shared" si="120"/>
        <v>396</v>
      </c>
      <c r="P333" s="81">
        <f t="shared" si="116"/>
        <v>0</v>
      </c>
      <c r="Q333" s="141" t="s">
        <v>301</v>
      </c>
      <c r="R333" s="83" t="s">
        <v>280</v>
      </c>
      <c r="S333" s="84" t="s">
        <v>14</v>
      </c>
      <c r="T333" s="85">
        <v>185.88999999999999</v>
      </c>
      <c r="U333" s="86" t="b">
        <f t="shared" si="121"/>
        <v>1</v>
      </c>
      <c r="V333" s="87">
        <f t="shared" si="122"/>
        <v>0</v>
      </c>
      <c r="W333" s="74" t="s">
        <v>301</v>
      </c>
      <c r="X333" s="75" t="s">
        <v>280</v>
      </c>
      <c r="Y333" s="88" t="s">
        <v>14</v>
      </c>
      <c r="Z333" s="89">
        <v>396</v>
      </c>
      <c r="AA333" s="90" t="b">
        <f t="shared" si="123"/>
        <v>1</v>
      </c>
      <c r="AB333" s="81">
        <f t="shared" si="124"/>
        <v>0</v>
      </c>
      <c r="AC333" s="91">
        <f t="shared" si="125"/>
        <v>0</v>
      </c>
      <c r="AF333" s="121" t="s">
        <v>301</v>
      </c>
      <c r="AG333" s="117" t="s">
        <v>280</v>
      </c>
      <c r="AH333" s="118" t="s">
        <v>14</v>
      </c>
      <c r="AI333" s="120">
        <v>0</v>
      </c>
      <c r="AJ333" s="120">
        <f t="shared" si="127"/>
        <v>0</v>
      </c>
      <c r="AK333" s="26" t="b">
        <f t="shared" si="128"/>
        <v>1</v>
      </c>
      <c r="AL333" s="135">
        <f t="shared" si="129"/>
        <v>-223.06999999999999</v>
      </c>
      <c r="AM333" s="135">
        <f t="shared" si="130"/>
        <v>0</v>
      </c>
      <c r="AN333" s="135">
        <f t="shared" si="131"/>
        <v>0</v>
      </c>
      <c r="AO333" s="16" t="e">
        <f t="shared" si="132"/>
        <v>#DIV/0!</v>
      </c>
      <c r="AP333" s="26"/>
      <c r="AQ333" s="134">
        <f t="shared" si="133"/>
        <v>-396</v>
      </c>
      <c r="AR333" s="134">
        <f t="shared" si="134"/>
        <v>0</v>
      </c>
      <c r="AS333" s="26" t="b">
        <f>AF333='[3]Материалы в ДС'!A313</f>
        <v>0</v>
      </c>
      <c r="AT333" s="136">
        <f>AI333-'[3]Материалы в ДС'!D313</f>
        <v>-549.57000000000005</v>
      </c>
      <c r="AU333" s="26" t="s">
        <v>594</v>
      </c>
    </row>
    <row r="334" ht="15" customHeight="1" outlineLevel="1">
      <c r="A334" s="74" t="s">
        <v>302</v>
      </c>
      <c r="B334" s="74"/>
      <c r="C334" s="74"/>
      <c r="D334" s="75" t="s">
        <v>280</v>
      </c>
      <c r="E334" s="76" t="s">
        <v>14</v>
      </c>
      <c r="F334" s="77">
        <v>154.37</v>
      </c>
      <c r="G334" s="78">
        <f t="shared" si="117"/>
        <v>185.24000000000001</v>
      </c>
      <c r="H334" s="78">
        <f t="shared" si="118"/>
        <v>197.5</v>
      </c>
      <c r="I334" s="78">
        <v>237</v>
      </c>
      <c r="J334" s="25">
        <f t="shared" si="119"/>
        <v>0.27942129129777582</v>
      </c>
      <c r="K334" s="154" t="s">
        <v>302</v>
      </c>
      <c r="L334" s="75" t="s">
        <v>280</v>
      </c>
      <c r="M334" s="76" t="s">
        <v>14</v>
      </c>
      <c r="N334" s="80">
        <v>230</v>
      </c>
      <c r="O334" s="80">
        <f t="shared" si="120"/>
        <v>230</v>
      </c>
      <c r="P334" s="81">
        <f t="shared" si="116"/>
        <v>-7</v>
      </c>
      <c r="Q334" s="82" t="s">
        <v>302</v>
      </c>
      <c r="R334" s="83" t="s">
        <v>280</v>
      </c>
      <c r="S334" s="84" t="s">
        <v>14</v>
      </c>
      <c r="T334" s="85">
        <v>149.93000000000001</v>
      </c>
      <c r="U334" s="86" t="b">
        <f t="shared" si="121"/>
        <v>1</v>
      </c>
      <c r="V334" s="87">
        <f t="shared" si="122"/>
        <v>-4.4399999999999977</v>
      </c>
      <c r="W334" s="74" t="s">
        <v>302</v>
      </c>
      <c r="X334" s="75" t="s">
        <v>280</v>
      </c>
      <c r="Y334" s="88" t="s">
        <v>14</v>
      </c>
      <c r="Z334" s="89">
        <v>237</v>
      </c>
      <c r="AA334" s="90" t="b">
        <f t="shared" si="123"/>
        <v>1</v>
      </c>
      <c r="AB334" s="81">
        <f t="shared" si="124"/>
        <v>0</v>
      </c>
      <c r="AC334" s="91">
        <f t="shared" si="125"/>
        <v>-4.4399999999999977</v>
      </c>
      <c r="AF334" s="79" t="s">
        <v>302</v>
      </c>
      <c r="AG334" s="75" t="s">
        <v>280</v>
      </c>
      <c r="AH334" s="76" t="s">
        <v>14</v>
      </c>
      <c r="AI334" s="78">
        <v>201.66999999999999</v>
      </c>
      <c r="AJ334" s="78">
        <f t="shared" si="127"/>
        <v>242</v>
      </c>
      <c r="AK334" s="72" t="b">
        <f t="shared" si="128"/>
        <v>1</v>
      </c>
      <c r="AL334" s="93">
        <f t="shared" si="129"/>
        <v>56.759999999999991</v>
      </c>
      <c r="AM334" s="93">
        <f t="shared" si="130"/>
        <v>258.33333333333337</v>
      </c>
      <c r="AN334" s="93">
        <f t="shared" si="131"/>
        <v>310</v>
      </c>
      <c r="AO334" s="25">
        <f t="shared" si="132"/>
        <v>0.28099173553719009</v>
      </c>
      <c r="AQ334" s="2">
        <f t="shared" si="133"/>
        <v>73</v>
      </c>
      <c r="AR334" s="2">
        <f t="shared" si="134"/>
        <v>201.67000000000002</v>
      </c>
      <c r="AS334" t="b">
        <f>AF334='[3]Материалы в ДС'!A312</f>
        <v>1</v>
      </c>
      <c r="AT334" s="95">
        <f>AI334-'[3]Материалы в ДС'!D312</f>
        <v>0</v>
      </c>
    </row>
    <row r="335" ht="15" customHeight="1" outlineLevel="1">
      <c r="A335" s="108" t="s">
        <v>303</v>
      </c>
      <c r="B335" s="108"/>
      <c r="C335" s="108"/>
      <c r="D335" s="109" t="s">
        <v>280</v>
      </c>
      <c r="E335" s="109" t="s">
        <v>14</v>
      </c>
      <c r="F335" s="77">
        <v>201.05000000000001</v>
      </c>
      <c r="G335" s="78">
        <f t="shared" si="117"/>
        <v>241.25999999999999</v>
      </c>
      <c r="H335" s="78">
        <f t="shared" si="118"/>
        <v>241.67000000000002</v>
      </c>
      <c r="I335" s="78">
        <v>290</v>
      </c>
      <c r="J335" s="25">
        <f t="shared" si="119"/>
        <v>0.20202271408439043</v>
      </c>
      <c r="K335" s="110" t="s">
        <v>303</v>
      </c>
      <c r="L335" s="111" t="s">
        <v>280</v>
      </c>
      <c r="M335" s="112" t="s">
        <v>14</v>
      </c>
      <c r="N335" s="113"/>
      <c r="O335" s="113">
        <v>290</v>
      </c>
      <c r="P335" s="81">
        <f t="shared" si="116"/>
        <v>0</v>
      </c>
      <c r="Q335" s="82" t="s">
        <v>303</v>
      </c>
      <c r="R335" s="114" t="s">
        <v>280</v>
      </c>
      <c r="S335" s="114" t="s">
        <v>14</v>
      </c>
      <c r="T335" s="85">
        <v>201.05000000000001</v>
      </c>
      <c r="U335" s="86" t="b">
        <f t="shared" si="121"/>
        <v>1</v>
      </c>
      <c r="V335" s="87">
        <f t="shared" si="122"/>
        <v>0</v>
      </c>
      <c r="W335" s="108" t="s">
        <v>303</v>
      </c>
      <c r="X335" s="109" t="s">
        <v>280</v>
      </c>
      <c r="Y335" s="109" t="s">
        <v>14</v>
      </c>
      <c r="Z335" s="89">
        <v>290</v>
      </c>
      <c r="AA335" s="90" t="b">
        <f t="shared" si="123"/>
        <v>1</v>
      </c>
      <c r="AB335" s="81">
        <f t="shared" si="124"/>
        <v>0</v>
      </c>
      <c r="AC335" s="91">
        <f t="shared" si="125"/>
        <v>0</v>
      </c>
      <c r="AF335" s="151" t="s">
        <v>303</v>
      </c>
      <c r="AG335" s="152" t="s">
        <v>280</v>
      </c>
      <c r="AH335" s="152" t="s">
        <v>14</v>
      </c>
      <c r="AI335" s="120">
        <v>0</v>
      </c>
      <c r="AJ335" s="120">
        <f t="shared" si="127"/>
        <v>0</v>
      </c>
      <c r="AK335" s="26" t="b">
        <f t="shared" si="128"/>
        <v>1</v>
      </c>
      <c r="AL335" s="135">
        <f t="shared" si="129"/>
        <v>-241.25999999999999</v>
      </c>
      <c r="AM335" s="135">
        <f t="shared" si="130"/>
        <v>0</v>
      </c>
      <c r="AN335" s="135">
        <f t="shared" si="131"/>
        <v>0</v>
      </c>
      <c r="AO335" s="16" t="e">
        <f t="shared" si="132"/>
        <v>#DIV/0!</v>
      </c>
      <c r="AP335" s="26"/>
      <c r="AQ335" s="134">
        <f t="shared" si="133"/>
        <v>-290</v>
      </c>
      <c r="AR335" s="134">
        <f t="shared" si="134"/>
        <v>0</v>
      </c>
      <c r="AS335" s="26" t="b">
        <f>AF335='[3]Материалы в ДС'!A313</f>
        <v>0</v>
      </c>
      <c r="AT335" s="136">
        <f>AI335-'[3]Материалы в ДС'!D313</f>
        <v>-549.57000000000005</v>
      </c>
      <c r="AU335" s="26" t="s">
        <v>594</v>
      </c>
    </row>
    <row r="336" ht="15" customHeight="1">
      <c r="A336" s="74" t="s">
        <v>304</v>
      </c>
      <c r="B336" s="74"/>
      <c r="C336" s="74"/>
      <c r="D336" s="75" t="s">
        <v>305</v>
      </c>
      <c r="E336" s="76" t="s">
        <v>14</v>
      </c>
      <c r="F336" s="77">
        <v>267.94</v>
      </c>
      <c r="G336" s="78">
        <f t="shared" si="117"/>
        <v>321.53000000000003</v>
      </c>
      <c r="H336" s="78">
        <f t="shared" si="118"/>
        <v>310.82999999999998</v>
      </c>
      <c r="I336" s="78">
        <v>373</v>
      </c>
      <c r="J336" s="25">
        <f t="shared" si="119"/>
        <v>0.16007837526824864</v>
      </c>
      <c r="K336" s="154" t="s">
        <v>304</v>
      </c>
      <c r="L336" s="75" t="s">
        <v>305</v>
      </c>
      <c r="M336" s="76" t="s">
        <v>14</v>
      </c>
      <c r="N336" s="80">
        <v>373</v>
      </c>
      <c r="O336" s="80">
        <f t="shared" si="120"/>
        <v>373</v>
      </c>
      <c r="P336" s="81">
        <f t="shared" si="116"/>
        <v>0</v>
      </c>
      <c r="Q336" s="82" t="s">
        <v>304</v>
      </c>
      <c r="R336" s="83" t="s">
        <v>305</v>
      </c>
      <c r="S336" s="84" t="s">
        <v>14</v>
      </c>
      <c r="T336" s="85">
        <v>267.94</v>
      </c>
      <c r="U336" s="86" t="b">
        <f t="shared" si="121"/>
        <v>1</v>
      </c>
      <c r="V336" s="87">
        <f t="shared" si="122"/>
        <v>0</v>
      </c>
      <c r="W336" s="74" t="s">
        <v>304</v>
      </c>
      <c r="X336" s="153" t="s">
        <v>305</v>
      </c>
      <c r="Y336" s="88" t="s">
        <v>14</v>
      </c>
      <c r="Z336" s="89">
        <v>373</v>
      </c>
      <c r="AA336" s="90" t="b">
        <f t="shared" si="123"/>
        <v>1</v>
      </c>
      <c r="AB336" s="81">
        <f t="shared" si="124"/>
        <v>0</v>
      </c>
      <c r="AC336" s="91">
        <f t="shared" si="125"/>
        <v>0</v>
      </c>
      <c r="AF336" s="121" t="s">
        <v>682</v>
      </c>
      <c r="AG336" s="117" t="s">
        <v>305</v>
      </c>
      <c r="AH336" s="118" t="s">
        <v>14</v>
      </c>
      <c r="AI336" s="120">
        <v>0</v>
      </c>
      <c r="AJ336" s="120">
        <f t="shared" si="127"/>
        <v>0</v>
      </c>
      <c r="AK336" s="26" t="b">
        <f t="shared" si="128"/>
        <v>0</v>
      </c>
      <c r="AL336" s="135">
        <f t="shared" si="129"/>
        <v>-321.53000000000003</v>
      </c>
      <c r="AM336" s="135">
        <f t="shared" si="130"/>
        <v>0</v>
      </c>
      <c r="AN336" s="135">
        <f t="shared" si="131"/>
        <v>0</v>
      </c>
      <c r="AO336" s="16" t="e">
        <f t="shared" si="132"/>
        <v>#DIV/0!</v>
      </c>
      <c r="AP336" s="26"/>
      <c r="AQ336" s="134">
        <f t="shared" si="133"/>
        <v>-373</v>
      </c>
      <c r="AR336" s="134">
        <f t="shared" si="134"/>
        <v>0</v>
      </c>
      <c r="AS336" s="26" t="b">
        <f>AF336='[3]Материалы в ДС'!A314</f>
        <v>0</v>
      </c>
      <c r="AT336" s="136">
        <f>AI336-'[3]Материалы в ДС'!D314</f>
        <v>-79.530000000000001</v>
      </c>
      <c r="AU336" s="26" t="s">
        <v>594</v>
      </c>
    </row>
    <row r="337" ht="15" customHeight="1" outlineLevel="1">
      <c r="A337" s="74" t="s">
        <v>306</v>
      </c>
      <c r="B337" s="74"/>
      <c r="C337" s="74"/>
      <c r="D337" s="75" t="s">
        <v>22</v>
      </c>
      <c r="E337" s="76" t="s">
        <v>14</v>
      </c>
      <c r="F337" s="77">
        <v>278.62</v>
      </c>
      <c r="G337" s="78">
        <f t="shared" si="117"/>
        <v>334.34000000000003</v>
      </c>
      <c r="H337" s="78">
        <f t="shared" si="118"/>
        <v>312.5</v>
      </c>
      <c r="I337" s="78">
        <v>375</v>
      </c>
      <c r="J337" s="25">
        <f t="shared" si="119"/>
        <v>0.12161272955673863</v>
      </c>
      <c r="K337" s="154" t="s">
        <v>306</v>
      </c>
      <c r="L337" s="75" t="s">
        <v>22</v>
      </c>
      <c r="M337" s="76" t="s">
        <v>14</v>
      </c>
      <c r="N337" s="80">
        <v>375</v>
      </c>
      <c r="O337" s="80">
        <f t="shared" si="120"/>
        <v>375</v>
      </c>
      <c r="P337" s="81">
        <f t="shared" si="116"/>
        <v>0</v>
      </c>
      <c r="Q337" s="82" t="s">
        <v>306</v>
      </c>
      <c r="R337" s="83" t="s">
        <v>22</v>
      </c>
      <c r="S337" s="84" t="s">
        <v>14</v>
      </c>
      <c r="T337" s="85">
        <v>278.62</v>
      </c>
      <c r="U337" s="86" t="b">
        <f t="shared" si="121"/>
        <v>1</v>
      </c>
      <c r="V337" s="87">
        <f t="shared" si="122"/>
        <v>0</v>
      </c>
      <c r="W337" s="74" t="s">
        <v>306</v>
      </c>
      <c r="X337" s="75" t="s">
        <v>22</v>
      </c>
      <c r="Y337" s="88" t="s">
        <v>14</v>
      </c>
      <c r="Z337" s="89">
        <v>375</v>
      </c>
      <c r="AA337" s="90" t="b">
        <f t="shared" si="123"/>
        <v>1</v>
      </c>
      <c r="AB337" s="81">
        <f t="shared" si="124"/>
        <v>0</v>
      </c>
      <c r="AC337" s="91">
        <f t="shared" si="125"/>
        <v>0</v>
      </c>
      <c r="AF337" s="121" t="s">
        <v>683</v>
      </c>
      <c r="AG337" s="117" t="s">
        <v>22</v>
      </c>
      <c r="AH337" s="118" t="s">
        <v>14</v>
      </c>
      <c r="AI337" s="120">
        <v>0</v>
      </c>
      <c r="AJ337" s="120">
        <f t="shared" si="127"/>
        <v>0</v>
      </c>
      <c r="AK337" s="26" t="b">
        <f t="shared" si="128"/>
        <v>0</v>
      </c>
      <c r="AL337" s="135">
        <f t="shared" si="129"/>
        <v>-334.34000000000003</v>
      </c>
      <c r="AM337" s="135">
        <f t="shared" si="130"/>
        <v>0</v>
      </c>
      <c r="AN337" s="135">
        <f t="shared" si="131"/>
        <v>0</v>
      </c>
      <c r="AO337" s="16" t="e">
        <f t="shared" si="132"/>
        <v>#DIV/0!</v>
      </c>
      <c r="AP337" s="26"/>
      <c r="AQ337" s="134">
        <f t="shared" si="133"/>
        <v>-375</v>
      </c>
      <c r="AR337" s="134">
        <f t="shared" si="134"/>
        <v>0</v>
      </c>
      <c r="AS337" s="26" t="b">
        <f>AF337='[3]Материалы в ДС'!A315</f>
        <v>0</v>
      </c>
      <c r="AT337" s="136">
        <f>AI337-'[3]Материалы в ДС'!D315</f>
        <v>-625</v>
      </c>
      <c r="AU337" s="26" t="s">
        <v>594</v>
      </c>
    </row>
    <row r="338" ht="15" customHeight="1" outlineLevel="1">
      <c r="A338" s="108" t="s">
        <v>307</v>
      </c>
      <c r="B338" s="108"/>
      <c r="C338" s="108"/>
      <c r="D338" s="109" t="s">
        <v>308</v>
      </c>
      <c r="E338" s="109" t="s">
        <v>14</v>
      </c>
      <c r="F338" s="77">
        <v>549.57000000000005</v>
      </c>
      <c r="G338" s="78">
        <f t="shared" si="117"/>
        <v>659.48000000000002</v>
      </c>
      <c r="H338" s="78">
        <f t="shared" si="118"/>
        <v>659.16999999999996</v>
      </c>
      <c r="I338" s="78">
        <v>791</v>
      </c>
      <c r="J338" s="25">
        <f t="shared" si="119"/>
        <v>0.19942985382422518</v>
      </c>
      <c r="K338" s="110" t="s">
        <v>307</v>
      </c>
      <c r="L338" s="111" t="s">
        <v>308</v>
      </c>
      <c r="M338" s="112" t="s">
        <v>14</v>
      </c>
      <c r="N338" s="113"/>
      <c r="O338" s="113">
        <v>791</v>
      </c>
      <c r="P338" s="81">
        <f t="shared" si="116"/>
        <v>0</v>
      </c>
      <c r="Q338" s="82" t="s">
        <v>307</v>
      </c>
      <c r="R338" s="114" t="s">
        <v>308</v>
      </c>
      <c r="S338" s="114" t="s">
        <v>14</v>
      </c>
      <c r="T338" s="85">
        <v>549.57000000000005</v>
      </c>
      <c r="U338" s="86" t="b">
        <f t="shared" si="121"/>
        <v>1</v>
      </c>
      <c r="V338" s="87">
        <f t="shared" si="122"/>
        <v>0</v>
      </c>
      <c r="W338" s="108" t="s">
        <v>307</v>
      </c>
      <c r="X338" s="109" t="s">
        <v>308</v>
      </c>
      <c r="Y338" s="109" t="s">
        <v>14</v>
      </c>
      <c r="Z338" s="89">
        <v>791</v>
      </c>
      <c r="AA338" s="90" t="b">
        <f t="shared" si="123"/>
        <v>1</v>
      </c>
      <c r="AB338" s="81">
        <f t="shared" si="124"/>
        <v>0</v>
      </c>
      <c r="AC338" s="91">
        <f t="shared" si="125"/>
        <v>0</v>
      </c>
      <c r="AF338" s="115" t="s">
        <v>307</v>
      </c>
      <c r="AG338" s="109" t="s">
        <v>308</v>
      </c>
      <c r="AH338" s="109" t="s">
        <v>14</v>
      </c>
      <c r="AI338" s="78">
        <v>549.57000000000005</v>
      </c>
      <c r="AJ338" s="78">
        <f t="shared" si="127"/>
        <v>659.48000000000002</v>
      </c>
      <c r="AK338" s="72" t="b">
        <f t="shared" si="128"/>
        <v>1</v>
      </c>
      <c r="AL338" s="93">
        <f t="shared" si="129"/>
        <v>0</v>
      </c>
      <c r="AM338" s="93">
        <f t="shared" si="130"/>
        <v>659.16666666666674</v>
      </c>
      <c r="AN338" s="93">
        <f t="shared" si="131"/>
        <v>791</v>
      </c>
      <c r="AO338" s="25">
        <f t="shared" si="132"/>
        <v>0.19942985382422512</v>
      </c>
      <c r="AQ338" s="2">
        <f t="shared" si="133"/>
        <v>0</v>
      </c>
      <c r="AR338" s="2">
        <f t="shared" si="134"/>
        <v>549.57000000000005</v>
      </c>
      <c r="AS338" t="b">
        <f>AF338='[3]Материалы в ДС'!A313</f>
        <v>1</v>
      </c>
      <c r="AT338" s="95">
        <f>AI338-'[3]Материалы в ДС'!D313</f>
        <v>0</v>
      </c>
    </row>
    <row r="339" ht="15" customHeight="1" outlineLevel="1">
      <c r="A339" s="108" t="s">
        <v>309</v>
      </c>
      <c r="B339" s="108"/>
      <c r="C339" s="108"/>
      <c r="D339" s="109" t="s">
        <v>308</v>
      </c>
      <c r="E339" s="109" t="s">
        <v>14</v>
      </c>
      <c r="F339" s="77">
        <v>79.530000000000001</v>
      </c>
      <c r="G339" s="78">
        <f t="shared" si="117"/>
        <v>95.439999999999998</v>
      </c>
      <c r="H339" s="78">
        <f t="shared" si="118"/>
        <v>95.829999999999998</v>
      </c>
      <c r="I339" s="78">
        <v>115</v>
      </c>
      <c r="J339" s="25">
        <f t="shared" si="119"/>
        <v>0.20494551550712492</v>
      </c>
      <c r="K339" s="110" t="s">
        <v>309</v>
      </c>
      <c r="L339" s="111" t="s">
        <v>308</v>
      </c>
      <c r="M339" s="112" t="s">
        <v>14</v>
      </c>
      <c r="N339" s="113"/>
      <c r="O339" s="113">
        <v>115</v>
      </c>
      <c r="P339" s="81">
        <f t="shared" si="116"/>
        <v>0</v>
      </c>
      <c r="Q339" s="82" t="s">
        <v>309</v>
      </c>
      <c r="R339" s="114" t="s">
        <v>308</v>
      </c>
      <c r="S339" s="114" t="s">
        <v>14</v>
      </c>
      <c r="T339" s="85">
        <v>79.530000000000001</v>
      </c>
      <c r="U339" s="86" t="b">
        <f t="shared" si="121"/>
        <v>1</v>
      </c>
      <c r="V339" s="87">
        <f t="shared" si="122"/>
        <v>0</v>
      </c>
      <c r="W339" s="108" t="s">
        <v>309</v>
      </c>
      <c r="X339" s="109" t="s">
        <v>308</v>
      </c>
      <c r="Y339" s="109" t="s">
        <v>14</v>
      </c>
      <c r="Z339" s="89">
        <v>115</v>
      </c>
      <c r="AA339" s="90" t="b">
        <f t="shared" si="123"/>
        <v>1</v>
      </c>
      <c r="AB339" s="81">
        <f t="shared" si="124"/>
        <v>0</v>
      </c>
      <c r="AC339" s="91">
        <f t="shared" si="125"/>
        <v>0</v>
      </c>
      <c r="AF339" s="115" t="s">
        <v>309</v>
      </c>
      <c r="AG339" s="109" t="s">
        <v>308</v>
      </c>
      <c r="AH339" s="109" t="s">
        <v>14</v>
      </c>
      <c r="AI339" s="78">
        <v>79.530000000000001</v>
      </c>
      <c r="AJ339" s="78">
        <f t="shared" si="127"/>
        <v>95.439999999999998</v>
      </c>
      <c r="AK339" s="72" t="b">
        <f t="shared" si="128"/>
        <v>1</v>
      </c>
      <c r="AL339" s="93">
        <f t="shared" si="129"/>
        <v>0</v>
      </c>
      <c r="AM339" s="93">
        <f t="shared" si="130"/>
        <v>95.833333333333343</v>
      </c>
      <c r="AN339" s="93">
        <f t="shared" si="131"/>
        <v>115</v>
      </c>
      <c r="AO339" s="25">
        <f t="shared" si="132"/>
        <v>0.20494551550712492</v>
      </c>
      <c r="AQ339" s="2">
        <f t="shared" si="133"/>
        <v>0</v>
      </c>
      <c r="AR339" s="2">
        <f t="shared" si="134"/>
        <v>79.530000000000001</v>
      </c>
      <c r="AS339" t="b">
        <f>AF339='[3]Материалы в ДС'!A314</f>
        <v>1</v>
      </c>
      <c r="AT339" s="95">
        <f>AI339-'[3]Материалы в ДС'!D314</f>
        <v>0</v>
      </c>
    </row>
    <row r="340" ht="15" customHeight="1">
      <c r="A340" s="108" t="s">
        <v>310</v>
      </c>
      <c r="B340" s="108"/>
      <c r="C340" s="108"/>
      <c r="D340" s="109" t="s">
        <v>305</v>
      </c>
      <c r="E340" s="109" t="s">
        <v>14</v>
      </c>
      <c r="F340" s="77">
        <v>611.63</v>
      </c>
      <c r="G340" s="78">
        <f t="shared" si="117"/>
        <v>733.96000000000004</v>
      </c>
      <c r="H340" s="78">
        <f t="shared" si="118"/>
        <v>673.33000000000004</v>
      </c>
      <c r="I340" s="78">
        <v>808</v>
      </c>
      <c r="J340" s="25">
        <f t="shared" si="119"/>
        <v>0.10087743201264376</v>
      </c>
      <c r="K340" s="154" t="s">
        <v>310</v>
      </c>
      <c r="L340" s="75" t="s">
        <v>305</v>
      </c>
      <c r="M340" s="76" t="s">
        <v>14</v>
      </c>
      <c r="N340" s="80">
        <v>808</v>
      </c>
      <c r="O340" s="80">
        <f t="shared" si="120"/>
        <v>808</v>
      </c>
      <c r="P340" s="81">
        <f t="shared" si="116"/>
        <v>0</v>
      </c>
      <c r="Q340" s="82" t="s">
        <v>310</v>
      </c>
      <c r="R340" s="114" t="s">
        <v>305</v>
      </c>
      <c r="S340" s="114" t="s">
        <v>14</v>
      </c>
      <c r="T340" s="85">
        <v>611.63</v>
      </c>
      <c r="U340" s="86" t="b">
        <f t="shared" si="121"/>
        <v>1</v>
      </c>
      <c r="V340" s="87">
        <f t="shared" si="122"/>
        <v>0</v>
      </c>
      <c r="W340" s="108" t="s">
        <v>310</v>
      </c>
      <c r="X340" s="109" t="s">
        <v>305</v>
      </c>
      <c r="Y340" s="109" t="s">
        <v>14</v>
      </c>
      <c r="Z340" s="89">
        <v>808</v>
      </c>
      <c r="AA340" s="90" t="b">
        <f t="shared" si="123"/>
        <v>1</v>
      </c>
      <c r="AB340" s="81">
        <f t="shared" si="124"/>
        <v>0</v>
      </c>
      <c r="AC340" s="91">
        <f t="shared" si="125"/>
        <v>0</v>
      </c>
      <c r="AF340" s="115" t="s">
        <v>310</v>
      </c>
      <c r="AG340" s="109" t="s">
        <v>305</v>
      </c>
      <c r="AH340" s="109" t="s">
        <v>14</v>
      </c>
      <c r="AI340" s="78">
        <v>625</v>
      </c>
      <c r="AJ340" s="78">
        <f t="shared" si="127"/>
        <v>750</v>
      </c>
      <c r="AK340" s="72" t="b">
        <f t="shared" si="128"/>
        <v>1</v>
      </c>
      <c r="AL340" s="93">
        <f t="shared" si="129"/>
        <v>16.039999999999964</v>
      </c>
      <c r="AM340" s="93">
        <f t="shared" si="130"/>
        <v>688.33333333333337</v>
      </c>
      <c r="AN340" s="93">
        <f t="shared" si="131"/>
        <v>826</v>
      </c>
      <c r="AO340" s="25">
        <f t="shared" si="132"/>
        <v>0.10133333333333333</v>
      </c>
      <c r="AQ340" s="2">
        <f t="shared" si="133"/>
        <v>18</v>
      </c>
      <c r="AR340" s="2">
        <f t="shared" si="134"/>
        <v>625</v>
      </c>
      <c r="AS340" t="b">
        <f>AF340='[3]Материалы в ДС'!A315</f>
        <v>1</v>
      </c>
      <c r="AT340" s="95">
        <f>AI340-'[3]Материалы в ДС'!D315</f>
        <v>0</v>
      </c>
    </row>
    <row r="341" ht="15" customHeight="1" outlineLevel="1">
      <c r="A341" s="108" t="s">
        <v>311</v>
      </c>
      <c r="B341" s="108"/>
      <c r="C341" s="108"/>
      <c r="D341" s="109" t="s">
        <v>312</v>
      </c>
      <c r="E341" s="109" t="s">
        <v>14</v>
      </c>
      <c r="F341" s="77">
        <v>348.66000000000003</v>
      </c>
      <c r="G341" s="78">
        <f t="shared" si="117"/>
        <v>418.38999999999999</v>
      </c>
      <c r="H341" s="78">
        <f t="shared" si="118"/>
        <v>418.32999999999998</v>
      </c>
      <c r="I341" s="78">
        <v>502</v>
      </c>
      <c r="J341" s="25">
        <f t="shared" si="119"/>
        <v>0.19983747221491921</v>
      </c>
      <c r="K341" s="110" t="s">
        <v>311</v>
      </c>
      <c r="L341" s="111" t="s">
        <v>312</v>
      </c>
      <c r="M341" s="112" t="s">
        <v>14</v>
      </c>
      <c r="N341" s="113"/>
      <c r="O341" s="113">
        <v>502</v>
      </c>
      <c r="P341" s="81">
        <f t="shared" si="116"/>
        <v>0</v>
      </c>
      <c r="Q341" s="82" t="s">
        <v>311</v>
      </c>
      <c r="R341" s="114" t="s">
        <v>312</v>
      </c>
      <c r="S341" s="114" t="s">
        <v>14</v>
      </c>
      <c r="T341" s="85">
        <v>348.66000000000003</v>
      </c>
      <c r="U341" s="86" t="b">
        <f t="shared" si="121"/>
        <v>1</v>
      </c>
      <c r="V341" s="87">
        <f t="shared" si="122"/>
        <v>0</v>
      </c>
      <c r="W341" s="108" t="s">
        <v>311</v>
      </c>
      <c r="X341" s="109" t="s">
        <v>312</v>
      </c>
      <c r="Y341" s="109" t="s">
        <v>14</v>
      </c>
      <c r="Z341" s="89">
        <v>502</v>
      </c>
      <c r="AA341" s="90" t="b">
        <f t="shared" si="123"/>
        <v>1</v>
      </c>
      <c r="AB341" s="81">
        <f t="shared" si="124"/>
        <v>0</v>
      </c>
      <c r="AC341" s="91">
        <f t="shared" si="125"/>
        <v>0</v>
      </c>
      <c r="AF341" s="115" t="s">
        <v>311</v>
      </c>
      <c r="AG341" s="109" t="s">
        <v>312</v>
      </c>
      <c r="AH341" s="109" t="s">
        <v>14</v>
      </c>
      <c r="AI341" s="78">
        <v>348.66000000000003</v>
      </c>
      <c r="AJ341" s="78">
        <f t="shared" si="127"/>
        <v>418.39000000000004</v>
      </c>
      <c r="AK341" s="72" t="b">
        <f t="shared" si="128"/>
        <v>1</v>
      </c>
      <c r="AL341" s="93">
        <f t="shared" si="129"/>
        <v>5.6843418860808015e-14</v>
      </c>
      <c r="AM341" s="93">
        <f t="shared" si="130"/>
        <v>418.33333333333337</v>
      </c>
      <c r="AN341" s="93">
        <f t="shared" si="131"/>
        <v>502</v>
      </c>
      <c r="AO341" s="25">
        <f t="shared" si="132"/>
        <v>0.19983747221491896</v>
      </c>
      <c r="AQ341" s="2">
        <f t="shared" si="133"/>
        <v>0</v>
      </c>
      <c r="AR341" s="2">
        <f t="shared" si="134"/>
        <v>348.66000000000003</v>
      </c>
      <c r="AS341" t="b">
        <f>AF341='[3]Материалы в ДС'!A316</f>
        <v>1</v>
      </c>
      <c r="AT341" s="95">
        <f>AI341-'[3]Материалы в ДС'!D316</f>
        <v>0</v>
      </c>
    </row>
    <row r="342" ht="15" customHeight="1" outlineLevel="1">
      <c r="A342" s="108" t="s">
        <v>313</v>
      </c>
      <c r="B342" s="108"/>
      <c r="C342" s="108"/>
      <c r="D342" s="109" t="s">
        <v>308</v>
      </c>
      <c r="E342" s="109" t="s">
        <v>14</v>
      </c>
      <c r="F342" s="77">
        <v>442.89999999999998</v>
      </c>
      <c r="G342" s="78">
        <f t="shared" si="117"/>
        <v>531.48000000000002</v>
      </c>
      <c r="H342" s="78">
        <f t="shared" si="118"/>
        <v>531.66999999999996</v>
      </c>
      <c r="I342" s="78">
        <v>638</v>
      </c>
      <c r="J342" s="25">
        <f t="shared" si="119"/>
        <v>0.20042146458944821</v>
      </c>
      <c r="K342" s="110" t="s">
        <v>313</v>
      </c>
      <c r="L342" s="111" t="s">
        <v>308</v>
      </c>
      <c r="M342" s="112" t="s">
        <v>14</v>
      </c>
      <c r="N342" s="113"/>
      <c r="O342" s="113">
        <v>638</v>
      </c>
      <c r="P342" s="81">
        <f t="shared" si="116"/>
        <v>0</v>
      </c>
      <c r="Q342" s="82" t="s">
        <v>313</v>
      </c>
      <c r="R342" s="114" t="s">
        <v>308</v>
      </c>
      <c r="S342" s="114" t="s">
        <v>14</v>
      </c>
      <c r="T342" s="85">
        <v>442.89999999999998</v>
      </c>
      <c r="U342" s="86" t="b">
        <f t="shared" si="121"/>
        <v>1</v>
      </c>
      <c r="V342" s="87">
        <f t="shared" si="122"/>
        <v>0</v>
      </c>
      <c r="W342" s="108" t="s">
        <v>313</v>
      </c>
      <c r="X342" s="109" t="s">
        <v>308</v>
      </c>
      <c r="Y342" s="109" t="s">
        <v>14</v>
      </c>
      <c r="Z342" s="89">
        <v>638</v>
      </c>
      <c r="AA342" s="90" t="b">
        <f t="shared" si="123"/>
        <v>1</v>
      </c>
      <c r="AB342" s="81">
        <f t="shared" si="124"/>
        <v>0</v>
      </c>
      <c r="AC342" s="91">
        <f t="shared" si="125"/>
        <v>0</v>
      </c>
      <c r="AF342" s="115" t="s">
        <v>313</v>
      </c>
      <c r="AG342" s="109" t="s">
        <v>308</v>
      </c>
      <c r="AH342" s="109" t="s">
        <v>14</v>
      </c>
      <c r="AI342" s="78">
        <v>632.5</v>
      </c>
      <c r="AJ342" s="78">
        <f t="shared" si="127"/>
        <v>759</v>
      </c>
      <c r="AK342" s="72" t="b">
        <f t="shared" si="128"/>
        <v>1</v>
      </c>
      <c r="AL342" s="93">
        <f t="shared" si="129"/>
        <v>227.51999999999998</v>
      </c>
      <c r="AM342" s="93">
        <f t="shared" si="130"/>
        <v>759.16666666666674</v>
      </c>
      <c r="AN342" s="93">
        <f t="shared" si="131"/>
        <v>911</v>
      </c>
      <c r="AO342" s="25">
        <f t="shared" si="132"/>
        <v>0.20026350461133069</v>
      </c>
      <c r="AQ342" s="2">
        <f t="shared" si="133"/>
        <v>273</v>
      </c>
      <c r="AR342" s="2">
        <f t="shared" si="134"/>
        <v>632.5</v>
      </c>
      <c r="AS342" t="b">
        <f>AF342='[3]Материалы в ДС'!A317</f>
        <v>1</v>
      </c>
      <c r="AT342" s="95">
        <f>AI342-'[3]Материалы в ДС'!D317</f>
        <v>0</v>
      </c>
    </row>
    <row r="343" ht="15" customHeight="1" outlineLevel="1">
      <c r="A343" s="74" t="s">
        <v>314</v>
      </c>
      <c r="B343" s="74"/>
      <c r="C343" s="74"/>
      <c r="D343" s="75" t="s">
        <v>312</v>
      </c>
      <c r="E343" s="76" t="s">
        <v>14</v>
      </c>
      <c r="F343" s="77">
        <v>82.959999999999994</v>
      </c>
      <c r="G343" s="78">
        <f t="shared" si="117"/>
        <v>99.549999999999997</v>
      </c>
      <c r="H343" s="78">
        <f t="shared" si="118"/>
        <v>208.33000000000001</v>
      </c>
      <c r="I343" s="78">
        <v>250</v>
      </c>
      <c r="J343" s="25">
        <f t="shared" si="119"/>
        <v>1.5113008538422905</v>
      </c>
      <c r="K343" s="154" t="s">
        <v>314</v>
      </c>
      <c r="L343" s="75" t="s">
        <v>312</v>
      </c>
      <c r="M343" s="76" t="s">
        <v>14</v>
      </c>
      <c r="N343" s="80">
        <v>250</v>
      </c>
      <c r="O343" s="80">
        <f t="shared" si="120"/>
        <v>250</v>
      </c>
      <c r="P343" s="81">
        <f t="shared" si="116"/>
        <v>0</v>
      </c>
      <c r="Q343" s="82" t="s">
        <v>314</v>
      </c>
      <c r="R343" s="83" t="s">
        <v>312</v>
      </c>
      <c r="S343" s="84" t="s">
        <v>14</v>
      </c>
      <c r="T343" s="85">
        <v>82.959999999999994</v>
      </c>
      <c r="U343" s="86" t="b">
        <f t="shared" si="121"/>
        <v>1</v>
      </c>
      <c r="V343" s="87">
        <f t="shared" si="122"/>
        <v>0</v>
      </c>
      <c r="W343" s="74" t="s">
        <v>314</v>
      </c>
      <c r="X343" s="75" t="s">
        <v>312</v>
      </c>
      <c r="Y343" s="88" t="s">
        <v>14</v>
      </c>
      <c r="Z343" s="89">
        <v>250</v>
      </c>
      <c r="AA343" s="90" t="b">
        <f t="shared" si="123"/>
        <v>1</v>
      </c>
      <c r="AB343" s="81">
        <f t="shared" si="124"/>
        <v>0</v>
      </c>
      <c r="AC343" s="91">
        <f t="shared" si="125"/>
        <v>0</v>
      </c>
      <c r="AF343" s="79" t="s">
        <v>314</v>
      </c>
      <c r="AG343" s="75" t="s">
        <v>312</v>
      </c>
      <c r="AH343" s="76" t="s">
        <v>14</v>
      </c>
      <c r="AI343" s="78">
        <v>90</v>
      </c>
      <c r="AJ343" s="78">
        <f t="shared" si="127"/>
        <v>108</v>
      </c>
      <c r="AK343" s="72" t="b">
        <f t="shared" si="128"/>
        <v>1</v>
      </c>
      <c r="AL343" s="93">
        <f t="shared" si="129"/>
        <v>8.4500000000000028</v>
      </c>
      <c r="AM343" s="93">
        <f t="shared" si="130"/>
        <v>225.83333333333334</v>
      </c>
      <c r="AN343" s="93">
        <f t="shared" si="131"/>
        <v>271</v>
      </c>
      <c r="AO343" s="25">
        <f t="shared" si="132"/>
        <v>1.5092592592592593</v>
      </c>
      <c r="AQ343" s="2">
        <f t="shared" si="133"/>
        <v>21</v>
      </c>
      <c r="AR343" s="2">
        <f t="shared" si="134"/>
        <v>90</v>
      </c>
      <c r="AS343" t="b">
        <f>AF343='[3]Материалы в ДС'!A318</f>
        <v>1</v>
      </c>
      <c r="AT343" s="95">
        <f>AI343-'[3]Материалы в ДС'!D318</f>
        <v>0</v>
      </c>
    </row>
    <row r="344" ht="15" customHeight="1" outlineLevel="1">
      <c r="A344" s="74" t="s">
        <v>315</v>
      </c>
      <c r="B344" s="74"/>
      <c r="C344" s="74"/>
      <c r="D344" s="75" t="s">
        <v>13</v>
      </c>
      <c r="E344" s="76" t="s">
        <v>14</v>
      </c>
      <c r="F344" s="77">
        <v>130.63999999999999</v>
      </c>
      <c r="G344" s="78">
        <f t="shared" si="117"/>
        <v>156.77000000000001</v>
      </c>
      <c r="H344" s="78">
        <f t="shared" si="118"/>
        <v>168.33000000000001</v>
      </c>
      <c r="I344" s="78">
        <v>202</v>
      </c>
      <c r="J344" s="25">
        <f t="shared" si="119"/>
        <v>0.28851183262103719</v>
      </c>
      <c r="K344" s="154" t="s">
        <v>315</v>
      </c>
      <c r="L344" s="75" t="s">
        <v>13</v>
      </c>
      <c r="M344" s="76" t="s">
        <v>14</v>
      </c>
      <c r="N344" s="80">
        <v>202</v>
      </c>
      <c r="O344" s="80">
        <f t="shared" si="120"/>
        <v>202</v>
      </c>
      <c r="P344" s="81">
        <f t="shared" si="116"/>
        <v>0</v>
      </c>
      <c r="Q344" s="82" t="s">
        <v>315</v>
      </c>
      <c r="R344" s="83" t="s">
        <v>13</v>
      </c>
      <c r="S344" s="84" t="s">
        <v>14</v>
      </c>
      <c r="T344" s="85">
        <v>130.63999999999999</v>
      </c>
      <c r="U344" s="86" t="b">
        <f t="shared" si="121"/>
        <v>1</v>
      </c>
      <c r="V344" s="87">
        <f t="shared" si="122"/>
        <v>0</v>
      </c>
      <c r="W344" s="74" t="s">
        <v>315</v>
      </c>
      <c r="X344" s="75" t="s">
        <v>13</v>
      </c>
      <c r="Y344" s="88" t="s">
        <v>14</v>
      </c>
      <c r="Z344" s="89">
        <v>202</v>
      </c>
      <c r="AA344" s="90" t="b">
        <f t="shared" si="123"/>
        <v>1</v>
      </c>
      <c r="AB344" s="81">
        <f t="shared" si="124"/>
        <v>0</v>
      </c>
      <c r="AC344" s="91">
        <f t="shared" si="125"/>
        <v>0</v>
      </c>
      <c r="AF344" s="79" t="s">
        <v>315</v>
      </c>
      <c r="AG344" s="75" t="s">
        <v>13</v>
      </c>
      <c r="AH344" s="76" t="s">
        <v>14</v>
      </c>
      <c r="AI344" s="78">
        <v>162.5</v>
      </c>
      <c r="AJ344" s="78">
        <f t="shared" si="127"/>
        <v>195</v>
      </c>
      <c r="AK344" s="72" t="b">
        <f t="shared" si="128"/>
        <v>1</v>
      </c>
      <c r="AL344" s="93">
        <f t="shared" si="129"/>
        <v>38.22999999999999</v>
      </c>
      <c r="AM344" s="93">
        <f t="shared" si="130"/>
        <v>209.16666666666669</v>
      </c>
      <c r="AN344" s="93">
        <f t="shared" si="131"/>
        <v>251</v>
      </c>
      <c r="AO344" s="25">
        <f t="shared" si="132"/>
        <v>0.28717948717948716</v>
      </c>
      <c r="AQ344" s="2">
        <f t="shared" si="133"/>
        <v>49</v>
      </c>
      <c r="AR344" s="2">
        <f t="shared" si="134"/>
        <v>162.5</v>
      </c>
      <c r="AS344" t="b">
        <f>AF344='[3]Материалы в ДС'!A319</f>
        <v>1</v>
      </c>
      <c r="AT344" s="95">
        <f>AI344-'[3]Материалы в ДС'!D319</f>
        <v>0</v>
      </c>
    </row>
    <row r="345" ht="15" customHeight="1" outlineLevel="1">
      <c r="A345" s="74" t="s">
        <v>316</v>
      </c>
      <c r="B345" s="74"/>
      <c r="C345" s="74"/>
      <c r="D345" s="75" t="s">
        <v>293</v>
      </c>
      <c r="E345" s="76" t="s">
        <v>14</v>
      </c>
      <c r="F345" s="77">
        <v>197.63</v>
      </c>
      <c r="G345" s="78">
        <f t="shared" si="117"/>
        <v>237.16</v>
      </c>
      <c r="H345" s="78">
        <f t="shared" si="118"/>
        <v>234.17000000000002</v>
      </c>
      <c r="I345" s="78">
        <v>281</v>
      </c>
      <c r="J345" s="25">
        <f t="shared" si="119"/>
        <v>0.18485410693202908</v>
      </c>
      <c r="K345" s="154" t="s">
        <v>316</v>
      </c>
      <c r="L345" s="75" t="s">
        <v>293</v>
      </c>
      <c r="M345" s="76" t="s">
        <v>14</v>
      </c>
      <c r="N345" s="80">
        <v>281</v>
      </c>
      <c r="O345" s="80">
        <f t="shared" si="120"/>
        <v>281</v>
      </c>
      <c r="P345" s="81">
        <f t="shared" si="116"/>
        <v>0</v>
      </c>
      <c r="Q345" s="82" t="s">
        <v>316</v>
      </c>
      <c r="R345" s="83" t="s">
        <v>293</v>
      </c>
      <c r="S345" s="84" t="s">
        <v>14</v>
      </c>
      <c r="T345" s="85">
        <v>197.63</v>
      </c>
      <c r="U345" s="86" t="b">
        <f t="shared" si="121"/>
        <v>1</v>
      </c>
      <c r="V345" s="87">
        <f t="shared" si="122"/>
        <v>0</v>
      </c>
      <c r="W345" s="74" t="s">
        <v>316</v>
      </c>
      <c r="X345" s="75" t="s">
        <v>293</v>
      </c>
      <c r="Y345" s="88" t="s">
        <v>14</v>
      </c>
      <c r="Z345" s="89">
        <v>281</v>
      </c>
      <c r="AA345" s="90" t="b">
        <f t="shared" si="123"/>
        <v>1</v>
      </c>
      <c r="AB345" s="81">
        <f t="shared" si="124"/>
        <v>0</v>
      </c>
      <c r="AC345" s="91">
        <f t="shared" si="125"/>
        <v>0</v>
      </c>
      <c r="AF345" s="79" t="s">
        <v>316</v>
      </c>
      <c r="AG345" s="75" t="s">
        <v>293</v>
      </c>
      <c r="AH345" s="76" t="s">
        <v>14</v>
      </c>
      <c r="AI345" s="78">
        <v>190.83000000000001</v>
      </c>
      <c r="AJ345" s="78">
        <f t="shared" si="127"/>
        <v>229</v>
      </c>
      <c r="AK345" s="72" t="b">
        <f t="shared" si="128"/>
        <v>1</v>
      </c>
      <c r="AL345" s="93">
        <f t="shared" si="129"/>
        <v>-8.1599999999999966</v>
      </c>
      <c r="AM345" s="93">
        <f t="shared" si="130"/>
        <v>225.83333333333334</v>
      </c>
      <c r="AN345" s="93">
        <f t="shared" si="131"/>
        <v>271</v>
      </c>
      <c r="AO345" s="25">
        <f t="shared" si="132"/>
        <v>0.18340611353711792</v>
      </c>
      <c r="AQ345" s="2">
        <f t="shared" si="133"/>
        <v>-10</v>
      </c>
      <c r="AR345" s="2">
        <f t="shared" si="134"/>
        <v>190.83000000000001</v>
      </c>
      <c r="AS345" t="b">
        <f>AF345='[3]Материалы в ДС'!A320</f>
        <v>1</v>
      </c>
      <c r="AT345" s="95">
        <f>AI345-'[3]Материалы в ДС'!D320</f>
        <v>0</v>
      </c>
    </row>
    <row r="346" ht="15" customHeight="1" outlineLevel="1">
      <c r="A346" s="74" t="s">
        <v>317</v>
      </c>
      <c r="B346" s="74"/>
      <c r="C346" s="74"/>
      <c r="D346" s="75" t="s">
        <v>293</v>
      </c>
      <c r="E346" s="76" t="s">
        <v>14</v>
      </c>
      <c r="F346" s="77">
        <v>218.43000000000001</v>
      </c>
      <c r="G346" s="78">
        <f t="shared" si="117"/>
        <v>262.12</v>
      </c>
      <c r="H346" s="78">
        <f t="shared" si="118"/>
        <v>365</v>
      </c>
      <c r="I346" s="78">
        <v>438</v>
      </c>
      <c r="J346" s="25">
        <f t="shared" si="119"/>
        <v>0.67099038608271022</v>
      </c>
      <c r="K346" s="154" t="s">
        <v>317</v>
      </c>
      <c r="L346" s="75" t="s">
        <v>293</v>
      </c>
      <c r="M346" s="76" t="s">
        <v>14</v>
      </c>
      <c r="N346" s="80">
        <v>438</v>
      </c>
      <c r="O346" s="80">
        <f t="shared" si="120"/>
        <v>438</v>
      </c>
      <c r="P346" s="81">
        <f t="shared" si="116"/>
        <v>0</v>
      </c>
      <c r="Q346" s="82" t="s">
        <v>317</v>
      </c>
      <c r="R346" s="83" t="s">
        <v>293</v>
      </c>
      <c r="S346" s="84" t="s">
        <v>14</v>
      </c>
      <c r="T346" s="85">
        <v>218.43000000000001</v>
      </c>
      <c r="U346" s="86" t="b">
        <f t="shared" si="121"/>
        <v>1</v>
      </c>
      <c r="V346" s="87">
        <f t="shared" si="122"/>
        <v>0</v>
      </c>
      <c r="W346" s="74" t="s">
        <v>317</v>
      </c>
      <c r="X346" s="75" t="s">
        <v>293</v>
      </c>
      <c r="Y346" s="88" t="s">
        <v>14</v>
      </c>
      <c r="Z346" s="89">
        <v>438</v>
      </c>
      <c r="AA346" s="90" t="b">
        <f t="shared" si="123"/>
        <v>1</v>
      </c>
      <c r="AB346" s="81">
        <f t="shared" si="124"/>
        <v>0</v>
      </c>
      <c r="AC346" s="91">
        <f t="shared" si="125"/>
        <v>0</v>
      </c>
      <c r="AF346" s="79" t="s">
        <v>317</v>
      </c>
      <c r="AG346" s="75" t="s">
        <v>293</v>
      </c>
      <c r="AH346" s="76" t="s">
        <v>14</v>
      </c>
      <c r="AI346" s="78">
        <v>218.43000000000001</v>
      </c>
      <c r="AJ346" s="78">
        <f t="shared" si="127"/>
        <v>262.12</v>
      </c>
      <c r="AK346" s="72" t="b">
        <f t="shared" si="128"/>
        <v>1</v>
      </c>
      <c r="AL346" s="93">
        <f t="shared" si="129"/>
        <v>0</v>
      </c>
      <c r="AM346" s="93">
        <f t="shared" si="130"/>
        <v>365</v>
      </c>
      <c r="AN346" s="93">
        <f t="shared" si="131"/>
        <v>438</v>
      </c>
      <c r="AO346" s="25">
        <f t="shared" si="132"/>
        <v>0.67099038608271022</v>
      </c>
      <c r="AQ346" s="2">
        <f t="shared" si="133"/>
        <v>0</v>
      </c>
      <c r="AR346" s="2">
        <f t="shared" si="134"/>
        <v>218.43000000000001</v>
      </c>
      <c r="AS346" t="b">
        <f>AF346='[3]Материалы в ДС'!A321</f>
        <v>1</v>
      </c>
      <c r="AT346" s="95">
        <f>AI346-'[3]Материалы в ДС'!D321</f>
        <v>0</v>
      </c>
    </row>
    <row r="347" ht="15" customHeight="1" outlineLevel="1">
      <c r="A347" s="74" t="s">
        <v>318</v>
      </c>
      <c r="B347" s="74"/>
      <c r="C347" s="74"/>
      <c r="D347" s="75" t="s">
        <v>319</v>
      </c>
      <c r="E347" s="76" t="s">
        <v>14</v>
      </c>
      <c r="F347" s="77">
        <v>574.67999999999995</v>
      </c>
      <c r="G347" s="78">
        <f t="shared" si="117"/>
        <v>689.62</v>
      </c>
      <c r="H347" s="78">
        <f t="shared" si="118"/>
        <v>825</v>
      </c>
      <c r="I347" s="78">
        <v>990</v>
      </c>
      <c r="J347" s="25">
        <f t="shared" si="119"/>
        <v>0.43557321423392592</v>
      </c>
      <c r="K347" s="154" t="s">
        <v>318</v>
      </c>
      <c r="L347" s="75" t="s">
        <v>319</v>
      </c>
      <c r="M347" s="76" t="s">
        <v>14</v>
      </c>
      <c r="N347" s="80">
        <v>990</v>
      </c>
      <c r="O347" s="80">
        <f t="shared" si="120"/>
        <v>990</v>
      </c>
      <c r="P347" s="81">
        <f t="shared" si="116"/>
        <v>0</v>
      </c>
      <c r="Q347" s="82" t="s">
        <v>318</v>
      </c>
      <c r="R347" s="83" t="s">
        <v>319</v>
      </c>
      <c r="S347" s="84" t="s">
        <v>14</v>
      </c>
      <c r="T347" s="85">
        <v>574.67999999999995</v>
      </c>
      <c r="U347" s="86" t="b">
        <f t="shared" si="121"/>
        <v>1</v>
      </c>
      <c r="V347" s="87">
        <f t="shared" si="122"/>
        <v>0</v>
      </c>
      <c r="W347" s="74" t="s">
        <v>318</v>
      </c>
      <c r="X347" s="75" t="s">
        <v>319</v>
      </c>
      <c r="Y347" s="88" t="s">
        <v>14</v>
      </c>
      <c r="Z347" s="89">
        <v>990</v>
      </c>
      <c r="AA347" s="90" t="b">
        <f t="shared" si="123"/>
        <v>1</v>
      </c>
      <c r="AB347" s="81">
        <f t="shared" si="124"/>
        <v>0</v>
      </c>
      <c r="AC347" s="91">
        <f t="shared" si="125"/>
        <v>0</v>
      </c>
      <c r="AF347" s="79" t="s">
        <v>318</v>
      </c>
      <c r="AG347" s="75" t="s">
        <v>319</v>
      </c>
      <c r="AH347" s="76" t="s">
        <v>14</v>
      </c>
      <c r="AI347" s="78">
        <v>622.5</v>
      </c>
      <c r="AJ347" s="78">
        <f t="shared" si="127"/>
        <v>747</v>
      </c>
      <c r="AK347" s="72" t="b">
        <f t="shared" si="128"/>
        <v>1</v>
      </c>
      <c r="AL347" s="93">
        <f t="shared" si="129"/>
        <v>57.379999999999995</v>
      </c>
      <c r="AM347" s="93">
        <f t="shared" si="130"/>
        <v>893.33333333333337</v>
      </c>
      <c r="AN347" s="93">
        <f t="shared" si="131"/>
        <v>1072</v>
      </c>
      <c r="AO347" s="25">
        <f t="shared" si="132"/>
        <v>0.43507362784471221</v>
      </c>
      <c r="AQ347" s="2">
        <f t="shared" si="133"/>
        <v>82</v>
      </c>
      <c r="AR347" s="2">
        <f t="shared" si="134"/>
        <v>622.5</v>
      </c>
      <c r="AS347" t="b">
        <f>AF347='[3]Материалы в ДС'!A322</f>
        <v>1</v>
      </c>
      <c r="AT347" s="95">
        <f>AI347-'[3]Материалы в ДС'!D322</f>
        <v>0</v>
      </c>
    </row>
    <row r="348" ht="15" customHeight="1" outlineLevel="1">
      <c r="A348" s="74" t="s">
        <v>320</v>
      </c>
      <c r="B348" s="74"/>
      <c r="C348" s="74"/>
      <c r="D348" s="75" t="s">
        <v>312</v>
      </c>
      <c r="E348" s="76" t="s">
        <v>14</v>
      </c>
      <c r="F348" s="77">
        <v>545.10000000000002</v>
      </c>
      <c r="G348" s="78">
        <f t="shared" si="117"/>
        <v>654.12</v>
      </c>
      <c r="H348" s="78">
        <f t="shared" si="118"/>
        <v>600</v>
      </c>
      <c r="I348" s="78">
        <v>720</v>
      </c>
      <c r="J348" s="25">
        <f t="shared" si="119"/>
        <v>0.1007154650522839</v>
      </c>
      <c r="K348" s="154" t="s">
        <v>320</v>
      </c>
      <c r="L348" s="75" t="s">
        <v>312</v>
      </c>
      <c r="M348" s="76" t="s">
        <v>14</v>
      </c>
      <c r="N348" s="80">
        <v>720</v>
      </c>
      <c r="O348" s="80">
        <f t="shared" si="120"/>
        <v>720</v>
      </c>
      <c r="P348" s="81">
        <f t="shared" si="116"/>
        <v>0</v>
      </c>
      <c r="Q348" s="82" t="s">
        <v>320</v>
      </c>
      <c r="R348" s="83" t="s">
        <v>312</v>
      </c>
      <c r="S348" s="84" t="s">
        <v>14</v>
      </c>
      <c r="T348" s="85">
        <v>545.10000000000002</v>
      </c>
      <c r="U348" s="86" t="b">
        <f t="shared" si="121"/>
        <v>1</v>
      </c>
      <c r="V348" s="87">
        <f t="shared" si="122"/>
        <v>0</v>
      </c>
      <c r="W348" s="74" t="s">
        <v>320</v>
      </c>
      <c r="X348" s="75" t="s">
        <v>312</v>
      </c>
      <c r="Y348" s="88" t="s">
        <v>14</v>
      </c>
      <c r="Z348" s="89">
        <v>720</v>
      </c>
      <c r="AA348" s="90" t="b">
        <f t="shared" si="123"/>
        <v>1</v>
      </c>
      <c r="AB348" s="81">
        <f t="shared" si="124"/>
        <v>0</v>
      </c>
      <c r="AC348" s="91">
        <f t="shared" si="125"/>
        <v>0</v>
      </c>
      <c r="AF348" s="79" t="s">
        <v>320</v>
      </c>
      <c r="AG348" s="75" t="s">
        <v>312</v>
      </c>
      <c r="AH348" s="76" t="s">
        <v>14</v>
      </c>
      <c r="AI348" s="78">
        <v>590.83000000000004</v>
      </c>
      <c r="AJ348" s="78">
        <f t="shared" si="127"/>
        <v>709</v>
      </c>
      <c r="AK348" s="72" t="b">
        <f t="shared" si="128"/>
        <v>1</v>
      </c>
      <c r="AL348" s="93">
        <f t="shared" si="129"/>
        <v>54.879999999999995</v>
      </c>
      <c r="AM348" s="93">
        <f t="shared" si="130"/>
        <v>650</v>
      </c>
      <c r="AN348" s="93">
        <f t="shared" si="131"/>
        <v>780</v>
      </c>
      <c r="AO348" s="25">
        <f t="shared" si="132"/>
        <v>0.1001410437235543</v>
      </c>
      <c r="AQ348" s="2">
        <f t="shared" si="133"/>
        <v>60</v>
      </c>
      <c r="AR348" s="2">
        <f t="shared" si="134"/>
        <v>590.83000000000004</v>
      </c>
      <c r="AS348" t="b">
        <f>AF348='[3]Материалы в ДС'!A323</f>
        <v>1</v>
      </c>
      <c r="AT348" s="95">
        <f>AI348-'[3]Материалы в ДС'!D323</f>
        <v>0</v>
      </c>
    </row>
    <row r="349" ht="15" customHeight="1" outlineLevel="1">
      <c r="A349" s="108" t="s">
        <v>321</v>
      </c>
      <c r="B349" s="108"/>
      <c r="C349" s="108"/>
      <c r="D349" s="109" t="s">
        <v>13</v>
      </c>
      <c r="E349" s="109" t="s">
        <v>14</v>
      </c>
      <c r="F349" s="77">
        <v>1056.24</v>
      </c>
      <c r="G349" s="78">
        <f t="shared" si="117"/>
        <v>1267.49</v>
      </c>
      <c r="H349" s="78">
        <f t="shared" si="118"/>
        <v>1267.5</v>
      </c>
      <c r="I349" s="78">
        <v>1521</v>
      </c>
      <c r="J349" s="25">
        <f t="shared" si="119"/>
        <v>0.2000094675303159</v>
      </c>
      <c r="K349" s="110" t="s">
        <v>321</v>
      </c>
      <c r="L349" s="111" t="s">
        <v>13</v>
      </c>
      <c r="M349" s="112" t="s">
        <v>14</v>
      </c>
      <c r="N349" s="113"/>
      <c r="O349" s="113">
        <v>1521</v>
      </c>
      <c r="P349" s="81">
        <f t="shared" si="116"/>
        <v>0</v>
      </c>
      <c r="Q349" s="82" t="s">
        <v>321</v>
      </c>
      <c r="R349" s="114" t="s">
        <v>13</v>
      </c>
      <c r="S349" s="114" t="s">
        <v>14</v>
      </c>
      <c r="T349" s="106">
        <v>1056.24</v>
      </c>
      <c r="U349" s="86" t="b">
        <f t="shared" si="121"/>
        <v>1</v>
      </c>
      <c r="V349" s="87">
        <f t="shared" si="122"/>
        <v>0</v>
      </c>
      <c r="W349" s="108" t="s">
        <v>321</v>
      </c>
      <c r="X349" s="109" t="s">
        <v>13</v>
      </c>
      <c r="Y349" s="109" t="s">
        <v>14</v>
      </c>
      <c r="Z349" s="89">
        <v>1521</v>
      </c>
      <c r="AA349" s="90" t="b">
        <f t="shared" si="123"/>
        <v>1</v>
      </c>
      <c r="AB349" s="81">
        <f t="shared" si="124"/>
        <v>0</v>
      </c>
      <c r="AC349" s="91">
        <f t="shared" si="125"/>
        <v>0</v>
      </c>
      <c r="AF349" s="115" t="s">
        <v>321</v>
      </c>
      <c r="AG349" s="109" t="s">
        <v>13</v>
      </c>
      <c r="AH349" s="109" t="s">
        <v>14</v>
      </c>
      <c r="AI349" s="78">
        <v>1275.8299999999999</v>
      </c>
      <c r="AJ349" s="78">
        <f t="shared" si="127"/>
        <v>1531</v>
      </c>
      <c r="AK349" s="72" t="b">
        <f t="shared" si="128"/>
        <v>1</v>
      </c>
      <c r="AL349" s="93">
        <f t="shared" si="129"/>
        <v>263.50999999999999</v>
      </c>
      <c r="AM349" s="93">
        <f t="shared" si="130"/>
        <v>1530.8333333333335</v>
      </c>
      <c r="AN349" s="93">
        <f t="shared" si="131"/>
        <v>1837</v>
      </c>
      <c r="AO349" s="25">
        <f t="shared" si="132"/>
        <v>0.19986936642717179</v>
      </c>
      <c r="AQ349" s="2">
        <f t="shared" si="133"/>
        <v>316</v>
      </c>
      <c r="AR349" s="2">
        <f t="shared" si="134"/>
        <v>1275.8299999999999</v>
      </c>
      <c r="AS349" t="b">
        <f>AF349='[3]Материалы в ДС'!A324</f>
        <v>1</v>
      </c>
      <c r="AT349" s="95">
        <f>AI349-'[3]Материалы в ДС'!D324</f>
        <v>0</v>
      </c>
    </row>
    <row r="350" ht="15" customHeight="1" outlineLevel="1">
      <c r="A350" s="74" t="s">
        <v>322</v>
      </c>
      <c r="B350" s="74"/>
      <c r="C350" s="74"/>
      <c r="D350" s="75" t="s">
        <v>13</v>
      </c>
      <c r="E350" s="76" t="s">
        <v>14</v>
      </c>
      <c r="F350" s="77">
        <v>509.17000000000002</v>
      </c>
      <c r="G350" s="78">
        <f t="shared" si="117"/>
        <v>611</v>
      </c>
      <c r="H350" s="78">
        <f t="shared" si="118"/>
        <v>585.83000000000004</v>
      </c>
      <c r="I350" s="78">
        <v>703</v>
      </c>
      <c r="J350" s="25">
        <f t="shared" si="119"/>
        <v>0.15057283142389521</v>
      </c>
      <c r="K350" s="154" t="s">
        <v>322</v>
      </c>
      <c r="L350" s="75" t="s">
        <v>13</v>
      </c>
      <c r="M350" s="76" t="s">
        <v>14</v>
      </c>
      <c r="N350" s="80">
        <v>624</v>
      </c>
      <c r="O350" s="80">
        <f t="shared" si="120"/>
        <v>624</v>
      </c>
      <c r="P350" s="81">
        <f t="shared" si="116"/>
        <v>-79</v>
      </c>
      <c r="Q350" s="82" t="s">
        <v>322</v>
      </c>
      <c r="R350" s="83" t="s">
        <v>13</v>
      </c>
      <c r="S350" s="84" t="s">
        <v>14</v>
      </c>
      <c r="T350" s="85">
        <v>451.70999999999998</v>
      </c>
      <c r="U350" s="86" t="b">
        <f t="shared" si="121"/>
        <v>1</v>
      </c>
      <c r="V350" s="87">
        <f t="shared" si="122"/>
        <v>-57.460000000000036</v>
      </c>
      <c r="W350" s="74" t="s">
        <v>322</v>
      </c>
      <c r="X350" s="75" t="s">
        <v>13</v>
      </c>
      <c r="Y350" s="88" t="s">
        <v>14</v>
      </c>
      <c r="Z350" s="89">
        <v>703</v>
      </c>
      <c r="AA350" s="90" t="b">
        <f t="shared" si="123"/>
        <v>1</v>
      </c>
      <c r="AB350" s="81">
        <f t="shared" si="124"/>
        <v>0</v>
      </c>
      <c r="AC350" s="91">
        <f t="shared" si="125"/>
        <v>-57.460000000000036</v>
      </c>
      <c r="AF350" s="79" t="s">
        <v>322</v>
      </c>
      <c r="AG350" s="75" t="s">
        <v>13</v>
      </c>
      <c r="AH350" s="76" t="s">
        <v>14</v>
      </c>
      <c r="AI350" s="78">
        <v>647.5</v>
      </c>
      <c r="AJ350" s="78">
        <f t="shared" si="127"/>
        <v>777</v>
      </c>
      <c r="AK350" s="72" t="b">
        <f t="shared" si="128"/>
        <v>1</v>
      </c>
      <c r="AL350" s="93">
        <f t="shared" si="129"/>
        <v>166</v>
      </c>
      <c r="AM350" s="93">
        <f t="shared" si="130"/>
        <v>745</v>
      </c>
      <c r="AN350" s="93">
        <f t="shared" si="131"/>
        <v>894</v>
      </c>
      <c r="AO350" s="25">
        <f t="shared" si="132"/>
        <v>0.15057915057915058</v>
      </c>
      <c r="AQ350" s="2">
        <f t="shared" si="133"/>
        <v>191</v>
      </c>
      <c r="AR350" s="2">
        <f t="shared" si="134"/>
        <v>647.5</v>
      </c>
      <c r="AS350" t="b">
        <f>AF350='[3]Материалы в ДС'!A325</f>
        <v>1</v>
      </c>
      <c r="AT350" s="95">
        <f>AI350-'[3]Материалы в ДС'!D325</f>
        <v>0</v>
      </c>
    </row>
    <row r="351" ht="30" customHeight="1" outlineLevel="1">
      <c r="A351" s="74" t="s">
        <v>323</v>
      </c>
      <c r="B351" s="74"/>
      <c r="C351" s="74"/>
      <c r="D351" s="75" t="s">
        <v>13</v>
      </c>
      <c r="E351" s="76" t="s">
        <v>14</v>
      </c>
      <c r="F351" s="77">
        <v>201.66999999999999</v>
      </c>
      <c r="G351" s="78">
        <f t="shared" si="117"/>
        <v>242</v>
      </c>
      <c r="H351" s="78">
        <f t="shared" si="118"/>
        <v>255.83000000000001</v>
      </c>
      <c r="I351" s="78">
        <v>307</v>
      </c>
      <c r="J351" s="25">
        <f t="shared" si="119"/>
        <v>0.26859504132231415</v>
      </c>
      <c r="K351" s="154" t="s">
        <v>323</v>
      </c>
      <c r="L351" s="75" t="s">
        <v>13</v>
      </c>
      <c r="M351" s="76" t="s">
        <v>14</v>
      </c>
      <c r="N351" s="80">
        <v>272</v>
      </c>
      <c r="O351" s="80">
        <f t="shared" si="120"/>
        <v>272</v>
      </c>
      <c r="P351" s="81">
        <f t="shared" ref="P351:P414" si="135">O351-I351</f>
        <v>-35</v>
      </c>
      <c r="Q351" s="82" t="s">
        <v>323</v>
      </c>
      <c r="R351" s="83" t="s">
        <v>13</v>
      </c>
      <c r="S351" s="84" t="s">
        <v>14</v>
      </c>
      <c r="T351" s="85">
        <v>178.94999999999999</v>
      </c>
      <c r="U351" s="86" t="b">
        <f t="shared" si="121"/>
        <v>1</v>
      </c>
      <c r="V351" s="87">
        <f t="shared" si="122"/>
        <v>-22.719999999999999</v>
      </c>
      <c r="W351" s="74" t="s">
        <v>323</v>
      </c>
      <c r="X351" s="75" t="s">
        <v>13</v>
      </c>
      <c r="Y351" s="88" t="s">
        <v>14</v>
      </c>
      <c r="Z351" s="89">
        <v>307</v>
      </c>
      <c r="AA351" s="90" t="b">
        <f t="shared" si="123"/>
        <v>1</v>
      </c>
      <c r="AB351" s="81">
        <f t="shared" si="124"/>
        <v>0</v>
      </c>
      <c r="AC351" s="91">
        <f t="shared" si="125"/>
        <v>-22.719999999999999</v>
      </c>
      <c r="AF351" s="79" t="s">
        <v>323</v>
      </c>
      <c r="AG351" s="75" t="s">
        <v>13</v>
      </c>
      <c r="AH351" s="76" t="s">
        <v>14</v>
      </c>
      <c r="AI351" s="78">
        <v>307.5</v>
      </c>
      <c r="AJ351" s="78">
        <f t="shared" si="127"/>
        <v>369</v>
      </c>
      <c r="AK351" s="72" t="b">
        <f t="shared" si="128"/>
        <v>1</v>
      </c>
      <c r="AL351" s="93">
        <f t="shared" si="129"/>
        <v>127</v>
      </c>
      <c r="AM351" s="93">
        <f t="shared" si="130"/>
        <v>390</v>
      </c>
      <c r="AN351" s="93">
        <f t="shared" si="131"/>
        <v>468</v>
      </c>
      <c r="AO351" s="25">
        <f t="shared" si="132"/>
        <v>0.26829268292682928</v>
      </c>
      <c r="AQ351" s="2">
        <f t="shared" si="133"/>
        <v>161</v>
      </c>
      <c r="AR351" s="2">
        <f t="shared" si="134"/>
        <v>307.5</v>
      </c>
      <c r="AS351" t="b">
        <f>AF351='[3]Материалы в ДС'!A326</f>
        <v>1</v>
      </c>
      <c r="AT351" s="95">
        <f>AI351-'[3]Материалы в ДС'!D326</f>
        <v>0</v>
      </c>
    </row>
    <row r="352" ht="30" customHeight="1" outlineLevel="1">
      <c r="A352" s="108" t="s">
        <v>324</v>
      </c>
      <c r="B352" s="108"/>
      <c r="C352" s="108"/>
      <c r="D352" s="109" t="s">
        <v>385</v>
      </c>
      <c r="E352" s="109" t="s">
        <v>14</v>
      </c>
      <c r="F352" s="77">
        <v>215.72999999999999</v>
      </c>
      <c r="G352" s="78">
        <f t="shared" si="117"/>
        <v>258.88</v>
      </c>
      <c r="H352" s="78">
        <f t="shared" si="118"/>
        <v>259.17000000000002</v>
      </c>
      <c r="I352" s="78">
        <v>311</v>
      </c>
      <c r="J352" s="25">
        <f t="shared" si="119"/>
        <v>0.20132880098887518</v>
      </c>
      <c r="K352" s="110" t="s">
        <v>324</v>
      </c>
      <c r="L352" s="111" t="s">
        <v>385</v>
      </c>
      <c r="M352" s="112" t="s">
        <v>14</v>
      </c>
      <c r="N352" s="113"/>
      <c r="O352" s="113">
        <v>311</v>
      </c>
      <c r="P352" s="81">
        <f t="shared" si="135"/>
        <v>0</v>
      </c>
      <c r="Q352" s="82" t="s">
        <v>324</v>
      </c>
      <c r="R352" s="114" t="s">
        <v>385</v>
      </c>
      <c r="S352" s="114" t="s">
        <v>14</v>
      </c>
      <c r="T352" s="85">
        <v>215.72999999999999</v>
      </c>
      <c r="U352" s="86" t="b">
        <f t="shared" si="121"/>
        <v>1</v>
      </c>
      <c r="V352" s="87">
        <f t="shared" si="122"/>
        <v>0</v>
      </c>
      <c r="W352" s="108" t="s">
        <v>324</v>
      </c>
      <c r="X352" s="109" t="s">
        <v>385</v>
      </c>
      <c r="Y352" s="109" t="s">
        <v>14</v>
      </c>
      <c r="Z352" s="89">
        <v>311</v>
      </c>
      <c r="AA352" s="90" t="b">
        <f t="shared" si="123"/>
        <v>1</v>
      </c>
      <c r="AB352" s="81">
        <f t="shared" si="124"/>
        <v>0</v>
      </c>
      <c r="AC352" s="91">
        <f t="shared" si="125"/>
        <v>0</v>
      </c>
      <c r="AF352" s="115" t="s">
        <v>324</v>
      </c>
      <c r="AG352" s="109" t="s">
        <v>385</v>
      </c>
      <c r="AH352" s="109" t="s">
        <v>14</v>
      </c>
      <c r="AI352" s="78">
        <v>325</v>
      </c>
      <c r="AJ352" s="78">
        <f t="shared" si="127"/>
        <v>390</v>
      </c>
      <c r="AK352" s="72" t="b">
        <f t="shared" si="128"/>
        <v>1</v>
      </c>
      <c r="AL352" s="93">
        <f t="shared" si="129"/>
        <v>131.12</v>
      </c>
      <c r="AM352" s="93">
        <f t="shared" si="130"/>
        <v>390.83333333333337</v>
      </c>
      <c r="AN352" s="93">
        <f t="shared" si="131"/>
        <v>469</v>
      </c>
      <c r="AO352" s="25">
        <f t="shared" si="132"/>
        <v>0.20256410256410257</v>
      </c>
      <c r="AQ352" s="2">
        <f t="shared" si="133"/>
        <v>158</v>
      </c>
      <c r="AR352" s="2">
        <f t="shared" si="134"/>
        <v>325</v>
      </c>
      <c r="AS352" t="b">
        <f>AF352='[3]Материалы в ДС'!A327</f>
        <v>1</v>
      </c>
      <c r="AT352" s="95">
        <f>AI352-'[3]Материалы в ДС'!D327</f>
        <v>0</v>
      </c>
    </row>
    <row r="353" ht="15" customHeight="1" outlineLevel="1">
      <c r="A353" s="108" t="s">
        <v>325</v>
      </c>
      <c r="B353" s="108"/>
      <c r="C353" s="108"/>
      <c r="D353" s="109" t="s">
        <v>73</v>
      </c>
      <c r="E353" s="109" t="s">
        <v>14</v>
      </c>
      <c r="F353" s="77">
        <v>178.11000000000001</v>
      </c>
      <c r="G353" s="78">
        <f t="shared" si="117"/>
        <v>213.73000000000002</v>
      </c>
      <c r="H353" s="78">
        <f t="shared" si="118"/>
        <v>247.5</v>
      </c>
      <c r="I353" s="78">
        <v>297</v>
      </c>
      <c r="J353" s="25">
        <f t="shared" si="119"/>
        <v>0.38960370560988156</v>
      </c>
      <c r="K353" s="154" t="s">
        <v>325</v>
      </c>
      <c r="L353" s="75" t="s">
        <v>73</v>
      </c>
      <c r="M353" s="76" t="s">
        <v>14</v>
      </c>
      <c r="N353" s="80">
        <v>230</v>
      </c>
      <c r="O353" s="80">
        <f t="shared" si="120"/>
        <v>230</v>
      </c>
      <c r="P353" s="81">
        <f t="shared" si="135"/>
        <v>-67</v>
      </c>
      <c r="Q353" s="82" t="s">
        <v>325</v>
      </c>
      <c r="R353" s="114" t="s">
        <v>73</v>
      </c>
      <c r="S353" s="114" t="s">
        <v>14</v>
      </c>
      <c r="T353" s="85">
        <v>138.12</v>
      </c>
      <c r="U353" s="86" t="b">
        <f t="shared" si="121"/>
        <v>1</v>
      </c>
      <c r="V353" s="87">
        <f t="shared" si="122"/>
        <v>-39.990000000000009</v>
      </c>
      <c r="W353" s="108" t="s">
        <v>325</v>
      </c>
      <c r="X353" s="109" t="s">
        <v>73</v>
      </c>
      <c r="Y353" s="109" t="s">
        <v>14</v>
      </c>
      <c r="Z353" s="89">
        <v>297</v>
      </c>
      <c r="AA353" s="90" t="b">
        <f t="shared" si="123"/>
        <v>1</v>
      </c>
      <c r="AB353" s="81">
        <f t="shared" si="124"/>
        <v>0</v>
      </c>
      <c r="AC353" s="91">
        <f t="shared" si="125"/>
        <v>-39.990000000000009</v>
      </c>
      <c r="AF353" s="115" t="s">
        <v>325</v>
      </c>
      <c r="AG353" s="109" t="s">
        <v>73</v>
      </c>
      <c r="AH353" s="109" t="s">
        <v>14</v>
      </c>
      <c r="AI353" s="78">
        <v>254.16999999999999</v>
      </c>
      <c r="AJ353" s="78">
        <f t="shared" si="127"/>
        <v>305</v>
      </c>
      <c r="AK353" s="72" t="b">
        <f t="shared" si="128"/>
        <v>1</v>
      </c>
      <c r="AL353" s="93">
        <f t="shared" si="129"/>
        <v>91.269999999999982</v>
      </c>
      <c r="AM353" s="93">
        <f t="shared" si="130"/>
        <v>353.33333333333337</v>
      </c>
      <c r="AN353" s="93">
        <f t="shared" si="131"/>
        <v>424</v>
      </c>
      <c r="AO353" s="25">
        <f t="shared" si="132"/>
        <v>0.39016393442622949</v>
      </c>
      <c r="AQ353" s="2">
        <f t="shared" si="133"/>
        <v>127</v>
      </c>
      <c r="AR353" s="2">
        <f t="shared" si="134"/>
        <v>254.17000000000002</v>
      </c>
      <c r="AS353" t="b">
        <f>AF353='[3]Материалы в ДС'!A328</f>
        <v>1</v>
      </c>
      <c r="AT353" s="95">
        <f>AI353-'[3]Материалы в ДС'!D328</f>
        <v>0</v>
      </c>
    </row>
    <row r="354" ht="15" customHeight="1" outlineLevel="1">
      <c r="A354" s="108" t="s">
        <v>326</v>
      </c>
      <c r="B354" s="108"/>
      <c r="C354" s="108"/>
      <c r="D354" s="109" t="s">
        <v>73</v>
      </c>
      <c r="E354" s="109" t="s">
        <v>14</v>
      </c>
      <c r="F354" s="77">
        <v>333.81</v>
      </c>
      <c r="G354" s="78">
        <f t="shared" si="117"/>
        <v>400.56999999999999</v>
      </c>
      <c r="H354" s="78">
        <f t="shared" si="118"/>
        <v>464.17000000000002</v>
      </c>
      <c r="I354" s="78">
        <v>557</v>
      </c>
      <c r="J354" s="25">
        <f t="shared" si="119"/>
        <v>0.39051851112165159</v>
      </c>
      <c r="K354" s="154" t="s">
        <v>326</v>
      </c>
      <c r="L354" s="75" t="s">
        <v>73</v>
      </c>
      <c r="M354" s="76" t="s">
        <v>14</v>
      </c>
      <c r="N354" s="80">
        <v>431</v>
      </c>
      <c r="O354" s="80">
        <f t="shared" si="120"/>
        <v>431</v>
      </c>
      <c r="P354" s="81">
        <f t="shared" si="135"/>
        <v>-126</v>
      </c>
      <c r="Q354" s="82" t="s">
        <v>326</v>
      </c>
      <c r="R354" s="114" t="s">
        <v>73</v>
      </c>
      <c r="S354" s="114" t="s">
        <v>14</v>
      </c>
      <c r="T354" s="85">
        <v>258.25</v>
      </c>
      <c r="U354" s="86" t="b">
        <f t="shared" si="121"/>
        <v>1</v>
      </c>
      <c r="V354" s="87">
        <f t="shared" si="122"/>
        <v>-75.560000000000002</v>
      </c>
      <c r="W354" s="108" t="s">
        <v>326</v>
      </c>
      <c r="X354" s="109" t="s">
        <v>73</v>
      </c>
      <c r="Y354" s="109" t="s">
        <v>14</v>
      </c>
      <c r="Z354" s="89">
        <v>557</v>
      </c>
      <c r="AA354" s="90" t="b">
        <f t="shared" si="123"/>
        <v>1</v>
      </c>
      <c r="AB354" s="81">
        <f t="shared" si="124"/>
        <v>0</v>
      </c>
      <c r="AC354" s="91">
        <f t="shared" si="125"/>
        <v>-75.560000000000002</v>
      </c>
      <c r="AF354" s="115" t="s">
        <v>326</v>
      </c>
      <c r="AG354" s="109" t="s">
        <v>73</v>
      </c>
      <c r="AH354" s="109" t="s">
        <v>14</v>
      </c>
      <c r="AI354" s="78">
        <v>478.32999999999998</v>
      </c>
      <c r="AJ354" s="78">
        <f t="shared" si="127"/>
        <v>574</v>
      </c>
      <c r="AK354" s="72" t="b">
        <f t="shared" si="128"/>
        <v>1</v>
      </c>
      <c r="AL354" s="93">
        <f t="shared" si="129"/>
        <v>173.43000000000001</v>
      </c>
      <c r="AM354" s="93">
        <f t="shared" si="130"/>
        <v>665</v>
      </c>
      <c r="AN354" s="93">
        <f t="shared" si="131"/>
        <v>798</v>
      </c>
      <c r="AO354" s="25">
        <f t="shared" si="132"/>
        <v>0.3902439024390244</v>
      </c>
      <c r="AQ354" s="2">
        <f t="shared" si="133"/>
        <v>241</v>
      </c>
      <c r="AR354" s="2">
        <f t="shared" si="134"/>
        <v>478.32999999999998</v>
      </c>
      <c r="AS354" t="b">
        <f>AF354='[3]Материалы в ДС'!A329</f>
        <v>1</v>
      </c>
      <c r="AT354" s="95">
        <f>AI354-'[3]Материалы в ДС'!D329</f>
        <v>0</v>
      </c>
    </row>
    <row r="355" ht="15" customHeight="1" outlineLevel="1">
      <c r="A355" s="108" t="s">
        <v>327</v>
      </c>
      <c r="B355" s="108"/>
      <c r="C355" s="108"/>
      <c r="D355" s="109" t="s">
        <v>73</v>
      </c>
      <c r="E355" s="109" t="s">
        <v>14</v>
      </c>
      <c r="F355" s="77">
        <v>636.94000000000005</v>
      </c>
      <c r="G355" s="78">
        <f t="shared" si="117"/>
        <v>764.33000000000004</v>
      </c>
      <c r="H355" s="78">
        <f t="shared" si="118"/>
        <v>885</v>
      </c>
      <c r="I355" s="78">
        <v>1062</v>
      </c>
      <c r="J355" s="25">
        <f t="shared" si="119"/>
        <v>0.38945219996598324</v>
      </c>
      <c r="K355" s="154" t="s">
        <v>327</v>
      </c>
      <c r="L355" s="75" t="s">
        <v>73</v>
      </c>
      <c r="M355" s="76" t="s">
        <v>14</v>
      </c>
      <c r="N355" s="80">
        <v>820</v>
      </c>
      <c r="O355" s="80">
        <f t="shared" si="120"/>
        <v>820</v>
      </c>
      <c r="P355" s="81">
        <f t="shared" si="135"/>
        <v>-242</v>
      </c>
      <c r="Q355" s="82" t="s">
        <v>327</v>
      </c>
      <c r="R355" s="114" t="s">
        <v>73</v>
      </c>
      <c r="S355" s="114" t="s">
        <v>14</v>
      </c>
      <c r="T355" s="85">
        <v>491.81</v>
      </c>
      <c r="U355" s="86" t="b">
        <f t="shared" si="121"/>
        <v>1</v>
      </c>
      <c r="V355" s="87">
        <f t="shared" si="122"/>
        <v>-145.13000000000005</v>
      </c>
      <c r="W355" s="108" t="s">
        <v>327</v>
      </c>
      <c r="X355" s="109" t="s">
        <v>73</v>
      </c>
      <c r="Y355" s="109" t="s">
        <v>14</v>
      </c>
      <c r="Z355" s="89">
        <v>1062</v>
      </c>
      <c r="AA355" s="90" t="b">
        <f t="shared" si="123"/>
        <v>1</v>
      </c>
      <c r="AB355" s="81">
        <f t="shared" si="124"/>
        <v>0</v>
      </c>
      <c r="AC355" s="91">
        <f t="shared" si="125"/>
        <v>-145.13000000000005</v>
      </c>
      <c r="AF355" s="115" t="s">
        <v>327</v>
      </c>
      <c r="AG355" s="109" t="s">
        <v>73</v>
      </c>
      <c r="AH355" s="109" t="s">
        <v>14</v>
      </c>
      <c r="AI355" s="78">
        <v>913.33000000000004</v>
      </c>
      <c r="AJ355" s="78">
        <f t="shared" si="127"/>
        <v>1096</v>
      </c>
      <c r="AK355" s="72" t="b">
        <f t="shared" si="128"/>
        <v>1</v>
      </c>
      <c r="AL355" s="93">
        <f t="shared" si="129"/>
        <v>331.66999999999996</v>
      </c>
      <c r="AM355" s="93">
        <f t="shared" si="130"/>
        <v>1269.1666666666667</v>
      </c>
      <c r="AN355" s="93">
        <f t="shared" si="131"/>
        <v>1523</v>
      </c>
      <c r="AO355" s="25">
        <f t="shared" si="132"/>
        <v>0.38959854014598538</v>
      </c>
      <c r="AQ355" s="2">
        <f t="shared" si="133"/>
        <v>461</v>
      </c>
      <c r="AR355" s="2">
        <f t="shared" si="134"/>
        <v>913.33000000000004</v>
      </c>
      <c r="AS355" t="b">
        <f>AF355='[3]Материалы в ДС'!A330</f>
        <v>1</v>
      </c>
      <c r="AT355" s="95">
        <f>AI355-'[3]Материалы в ДС'!D330</f>
        <v>0</v>
      </c>
    </row>
    <row r="356" ht="15" customHeight="1" outlineLevel="1">
      <c r="A356" s="108" t="s">
        <v>684</v>
      </c>
      <c r="B356" s="108"/>
      <c r="C356" s="108"/>
      <c r="D356" s="109" t="s">
        <v>13</v>
      </c>
      <c r="E356" s="109" t="s">
        <v>685</v>
      </c>
      <c r="F356" s="77">
        <v>25.649999999999999</v>
      </c>
      <c r="G356" s="78">
        <f t="shared" ref="G356:G419" si="136">ROUND(F356*1.2,2)</f>
        <v>30.780000000000001</v>
      </c>
      <c r="H356" s="78">
        <f t="shared" ref="H356:H419" si="137">ROUND(I356/1.2,2)</f>
        <v>40</v>
      </c>
      <c r="I356" s="78">
        <v>48</v>
      </c>
      <c r="J356" s="25">
        <f t="shared" ref="J356:J419" si="138">I356/G356-1</f>
        <v>0.55945419103313831</v>
      </c>
      <c r="K356" s="79" t="s">
        <v>684</v>
      </c>
      <c r="L356" s="75" t="s">
        <v>13</v>
      </c>
      <c r="M356" s="76" t="s">
        <v>685</v>
      </c>
      <c r="N356" s="80">
        <v>4263</v>
      </c>
      <c r="O356" s="80">
        <f t="shared" ref="O356:O419" si="139">N356</f>
        <v>4263</v>
      </c>
      <c r="P356" s="81">
        <f t="shared" si="135"/>
        <v>4215</v>
      </c>
      <c r="Q356" s="82" t="s">
        <v>684</v>
      </c>
      <c r="R356" s="114" t="s">
        <v>13</v>
      </c>
      <c r="S356" s="114" t="s">
        <v>685</v>
      </c>
      <c r="T356" s="106">
        <v>2275.0500000000002</v>
      </c>
      <c r="U356" s="86" t="b">
        <f t="shared" ref="U356:U419" si="140">A356=Q356</f>
        <v>1</v>
      </c>
      <c r="V356" s="87">
        <f t="shared" ref="V356:V419" si="141">T356-F356</f>
        <v>2249.4000000000001</v>
      </c>
      <c r="W356" s="175" t="s">
        <v>328</v>
      </c>
      <c r="X356" s="168" t="s">
        <v>13</v>
      </c>
      <c r="Y356" s="168" t="s">
        <v>14</v>
      </c>
      <c r="Z356" s="176">
        <v>48</v>
      </c>
      <c r="AA356" s="72" t="b">
        <f t="shared" ref="AA356:AA419" si="142">W356=A356</f>
        <v>0</v>
      </c>
      <c r="AB356" s="81">
        <f t="shared" ref="AB356:AB419" si="143">I356-Z356</f>
        <v>0</v>
      </c>
      <c r="AC356" s="91">
        <f t="shared" ref="AC356:AC419" si="144">T356-F356</f>
        <v>2249.4000000000001</v>
      </c>
      <c r="AF356" s="115" t="s">
        <v>328</v>
      </c>
      <c r="AG356" s="109" t="s">
        <v>13</v>
      </c>
      <c r="AH356" s="109" t="s">
        <v>14</v>
      </c>
      <c r="AI356" s="78">
        <v>31.079999999999998</v>
      </c>
      <c r="AJ356" s="78">
        <f t="shared" ref="AJ356:AJ419" si="145">ROUND(AI356*0.2,2)+AI356</f>
        <v>37.299999999999997</v>
      </c>
      <c r="AK356" s="72" t="b">
        <f t="shared" ref="AK356:AK419" si="146">A356=AF356</f>
        <v>0</v>
      </c>
      <c r="AL356" s="93">
        <f t="shared" ref="AL356:AL419" si="147">AJ356-G356</f>
        <v>6.519999999999996</v>
      </c>
      <c r="AM356" s="93">
        <f t="shared" ref="AM356:AM419" si="148">AN356/1.2</f>
        <v>48.333333333333336</v>
      </c>
      <c r="AN356" s="93">
        <f t="shared" ref="AN356:AN419" si="149">ROUND(AJ356+AJ356*J356,0)</f>
        <v>58</v>
      </c>
      <c r="AO356" s="25">
        <f t="shared" ref="AO356:AO419" si="150">(AN356-AJ356)/AJ356</f>
        <v>0.55495978552278835</v>
      </c>
      <c r="AQ356" s="2">
        <f t="shared" ref="AQ356:AQ419" si="151">AN356-I356</f>
        <v>10</v>
      </c>
      <c r="AR356" s="2">
        <f t="shared" ref="AR356:AR419" si="152">ROUND(AI356,2)</f>
        <v>31.080000000000002</v>
      </c>
      <c r="AS356" t="b">
        <f>AF356='[3]Материалы в ДС'!A331</f>
        <v>1</v>
      </c>
      <c r="AT356" s="95">
        <f>AI356-'[3]Материалы в ДС'!D331</f>
        <v>0</v>
      </c>
    </row>
    <row r="357" ht="15" customHeight="1" outlineLevel="1">
      <c r="A357" s="108" t="s">
        <v>686</v>
      </c>
      <c r="B357" s="108"/>
      <c r="C357" s="108"/>
      <c r="D357" s="109" t="s">
        <v>13</v>
      </c>
      <c r="E357" s="109" t="s">
        <v>687</v>
      </c>
      <c r="F357" s="77">
        <v>20.629999999999999</v>
      </c>
      <c r="G357" s="78">
        <f t="shared" si="136"/>
        <v>24.760000000000002</v>
      </c>
      <c r="H357" s="78">
        <f t="shared" si="137"/>
        <v>28.330000000000002</v>
      </c>
      <c r="I357" s="78">
        <v>34</v>
      </c>
      <c r="J357" s="25">
        <f t="shared" si="138"/>
        <v>0.37318255250403864</v>
      </c>
      <c r="K357" s="79" t="s">
        <v>686</v>
      </c>
      <c r="L357" s="75" t="s">
        <v>13</v>
      </c>
      <c r="M357" s="76" t="s">
        <v>687</v>
      </c>
      <c r="N357" s="80">
        <v>3303</v>
      </c>
      <c r="O357" s="80">
        <f t="shared" si="139"/>
        <v>3303</v>
      </c>
      <c r="P357" s="81">
        <f t="shared" si="135"/>
        <v>3269</v>
      </c>
      <c r="Q357" s="82" t="s">
        <v>686</v>
      </c>
      <c r="R357" s="114" t="s">
        <v>13</v>
      </c>
      <c r="S357" s="114" t="s">
        <v>687</v>
      </c>
      <c r="T357" s="106">
        <v>2032.9400000000001</v>
      </c>
      <c r="U357" s="86" t="b">
        <f t="shared" si="140"/>
        <v>1</v>
      </c>
      <c r="V357" s="87">
        <f t="shared" si="141"/>
        <v>2012.3099999999999</v>
      </c>
      <c r="W357" s="175" t="s">
        <v>688</v>
      </c>
      <c r="X357" s="168" t="s">
        <v>13</v>
      </c>
      <c r="Y357" s="168" t="s">
        <v>14</v>
      </c>
      <c r="Z357" s="176">
        <v>34</v>
      </c>
      <c r="AA357" s="72" t="b">
        <f t="shared" si="142"/>
        <v>0</v>
      </c>
      <c r="AB357" s="81">
        <f t="shared" si="143"/>
        <v>0</v>
      </c>
      <c r="AC357" s="91">
        <f t="shared" si="144"/>
        <v>2012.3099999999999</v>
      </c>
      <c r="AF357" s="115" t="s">
        <v>688</v>
      </c>
      <c r="AG357" s="109" t="s">
        <v>13</v>
      </c>
      <c r="AH357" s="109" t="s">
        <v>14</v>
      </c>
      <c r="AI357" s="78">
        <v>25</v>
      </c>
      <c r="AJ357" s="78">
        <f t="shared" si="145"/>
        <v>30</v>
      </c>
      <c r="AK357" s="72" t="b">
        <f t="shared" si="146"/>
        <v>0</v>
      </c>
      <c r="AL357" s="93">
        <f t="shared" si="147"/>
        <v>5.2399999999999984</v>
      </c>
      <c r="AM357" s="93">
        <f t="shared" si="148"/>
        <v>34.166666666666671</v>
      </c>
      <c r="AN357" s="93">
        <f t="shared" si="149"/>
        <v>41</v>
      </c>
      <c r="AO357" s="25">
        <f t="shared" si="150"/>
        <v>0.36666666666666664</v>
      </c>
      <c r="AQ357" s="2">
        <f t="shared" si="151"/>
        <v>7</v>
      </c>
      <c r="AR357" s="2">
        <f t="shared" si="152"/>
        <v>25</v>
      </c>
      <c r="AS357" t="b">
        <f>AF357='[3]Материалы в ДС'!A332</f>
        <v>0</v>
      </c>
      <c r="AT357" s="95">
        <f>AI357-'[3]Материалы в ДС'!D332</f>
        <v>0</v>
      </c>
    </row>
    <row r="358" ht="30" customHeight="1" outlineLevel="1">
      <c r="A358" s="108" t="s">
        <v>330</v>
      </c>
      <c r="B358" s="108"/>
      <c r="C358" s="108"/>
      <c r="D358" s="109" t="s">
        <v>308</v>
      </c>
      <c r="E358" s="109" t="s">
        <v>14</v>
      </c>
      <c r="F358" s="77">
        <v>25.710000000000001</v>
      </c>
      <c r="G358" s="78">
        <f t="shared" si="136"/>
        <v>30.850000000000001</v>
      </c>
      <c r="H358" s="78">
        <f t="shared" si="137"/>
        <v>28.330000000000002</v>
      </c>
      <c r="I358" s="78">
        <v>34</v>
      </c>
      <c r="J358" s="25">
        <f t="shared" si="138"/>
        <v>0.10210696920583473</v>
      </c>
      <c r="K358" s="110" t="s">
        <v>330</v>
      </c>
      <c r="L358" s="111" t="s">
        <v>308</v>
      </c>
      <c r="M358" s="112" t="s">
        <v>14</v>
      </c>
      <c r="N358" s="113">
        <v>34</v>
      </c>
      <c r="O358" s="113">
        <f t="shared" si="139"/>
        <v>34</v>
      </c>
      <c r="P358" s="177">
        <f t="shared" si="135"/>
        <v>0</v>
      </c>
      <c r="Q358" s="82" t="s">
        <v>330</v>
      </c>
      <c r="R358" s="114" t="s">
        <v>308</v>
      </c>
      <c r="S358" s="114" t="s">
        <v>14</v>
      </c>
      <c r="T358" s="85">
        <v>25.710000000000001</v>
      </c>
      <c r="U358" s="86" t="b">
        <f t="shared" si="140"/>
        <v>1</v>
      </c>
      <c r="V358" s="87">
        <f t="shared" si="141"/>
        <v>0</v>
      </c>
      <c r="W358" s="108" t="s">
        <v>330</v>
      </c>
      <c r="X358" s="109" t="s">
        <v>308</v>
      </c>
      <c r="Y358" s="109" t="s">
        <v>14</v>
      </c>
      <c r="Z358" s="89">
        <v>34</v>
      </c>
      <c r="AA358" s="90" t="b">
        <f t="shared" si="142"/>
        <v>1</v>
      </c>
      <c r="AB358" s="81">
        <f t="shared" si="143"/>
        <v>0</v>
      </c>
      <c r="AC358" s="91">
        <f t="shared" si="144"/>
        <v>0</v>
      </c>
      <c r="AF358" s="115" t="s">
        <v>330</v>
      </c>
      <c r="AG358" s="109" t="s">
        <v>308</v>
      </c>
      <c r="AH358" s="109" t="s">
        <v>14</v>
      </c>
      <c r="AI358" s="78">
        <v>26.25</v>
      </c>
      <c r="AJ358" s="78">
        <f t="shared" si="145"/>
        <v>31.5</v>
      </c>
      <c r="AK358" s="72" t="b">
        <f t="shared" si="146"/>
        <v>1</v>
      </c>
      <c r="AL358" s="93">
        <f t="shared" si="147"/>
        <v>0.64999999999999858</v>
      </c>
      <c r="AM358" s="93">
        <f t="shared" si="148"/>
        <v>29.166666666666668</v>
      </c>
      <c r="AN358" s="93">
        <f t="shared" si="149"/>
        <v>35</v>
      </c>
      <c r="AO358" s="25">
        <f t="shared" si="150"/>
        <v>0.1111111111111111</v>
      </c>
      <c r="AQ358" s="2">
        <f t="shared" si="151"/>
        <v>1</v>
      </c>
      <c r="AR358" s="2">
        <f t="shared" si="152"/>
        <v>26.25</v>
      </c>
      <c r="AS358" t="b">
        <f>AF358='[3]Материалы в ДС'!A333</f>
        <v>1</v>
      </c>
      <c r="AT358" s="95">
        <f>AI358-'[3]Материалы в ДС'!D333</f>
        <v>0</v>
      </c>
    </row>
    <row r="359" ht="15" customHeight="1" outlineLevel="1">
      <c r="A359" s="108" t="s">
        <v>689</v>
      </c>
      <c r="B359" s="108"/>
      <c r="C359" s="108"/>
      <c r="D359" s="109" t="s">
        <v>13</v>
      </c>
      <c r="E359" s="109" t="s">
        <v>687</v>
      </c>
      <c r="F359" s="77">
        <v>85.769999999999996</v>
      </c>
      <c r="G359" s="78">
        <f t="shared" si="136"/>
        <v>102.92</v>
      </c>
      <c r="H359" s="78">
        <f t="shared" si="137"/>
        <v>154.17000000000002</v>
      </c>
      <c r="I359" s="78">
        <v>185</v>
      </c>
      <c r="J359" s="25">
        <f t="shared" si="138"/>
        <v>0.79751263116984061</v>
      </c>
      <c r="K359" s="154" t="s">
        <v>689</v>
      </c>
      <c r="L359" s="75" t="s">
        <v>13</v>
      </c>
      <c r="M359" s="76" t="s">
        <v>687</v>
      </c>
      <c r="N359" s="80">
        <v>9797</v>
      </c>
      <c r="O359" s="80">
        <f t="shared" si="139"/>
        <v>9797</v>
      </c>
      <c r="P359" s="81">
        <f t="shared" si="135"/>
        <v>9612</v>
      </c>
      <c r="Q359" s="82" t="s">
        <v>689</v>
      </c>
      <c r="R359" s="114" t="s">
        <v>13</v>
      </c>
      <c r="S359" s="114" t="s">
        <v>687</v>
      </c>
      <c r="T359" s="106">
        <v>4550.3400000000001</v>
      </c>
      <c r="U359" s="86" t="b">
        <f t="shared" si="140"/>
        <v>1</v>
      </c>
      <c r="V359" s="87">
        <f t="shared" si="141"/>
        <v>4464.5699999999997</v>
      </c>
      <c r="W359" s="175" t="s">
        <v>331</v>
      </c>
      <c r="X359" s="168" t="s">
        <v>13</v>
      </c>
      <c r="Y359" s="168" t="s">
        <v>184</v>
      </c>
      <c r="Z359" s="176">
        <v>185</v>
      </c>
      <c r="AA359" s="90" t="b">
        <f t="shared" si="142"/>
        <v>0</v>
      </c>
      <c r="AB359" s="81">
        <f t="shared" si="143"/>
        <v>0</v>
      </c>
      <c r="AC359" s="91">
        <f t="shared" si="144"/>
        <v>4464.5699999999997</v>
      </c>
      <c r="AF359" s="115" t="s">
        <v>331</v>
      </c>
      <c r="AG359" s="109" t="s">
        <v>13</v>
      </c>
      <c r="AH359" s="109" t="s">
        <v>184</v>
      </c>
      <c r="AI359" s="78">
        <v>125.83</v>
      </c>
      <c r="AJ359" s="78">
        <f t="shared" si="145"/>
        <v>151</v>
      </c>
      <c r="AK359" s="1" t="b">
        <f t="shared" si="146"/>
        <v>0</v>
      </c>
      <c r="AL359" s="170">
        <f t="shared" si="147"/>
        <v>48.079999999999998</v>
      </c>
      <c r="AM359" s="170">
        <f t="shared" si="148"/>
        <v>225.83333333333334</v>
      </c>
      <c r="AN359" s="170">
        <f t="shared" si="149"/>
        <v>271</v>
      </c>
      <c r="AO359" s="25">
        <f t="shared" si="150"/>
        <v>0.79470198675496684</v>
      </c>
      <c r="AQ359" s="2">
        <f t="shared" si="151"/>
        <v>86</v>
      </c>
      <c r="AR359" s="2">
        <f t="shared" si="152"/>
        <v>125.83</v>
      </c>
      <c r="AS359" t="b">
        <f>AF359='[3]Материалы в ДС'!A334</f>
        <v>1</v>
      </c>
      <c r="AT359" s="95">
        <f>AI359-'[3]Материалы в ДС'!D334</f>
        <v>0</v>
      </c>
    </row>
    <row r="360" ht="15" customHeight="1" outlineLevel="1">
      <c r="A360" s="108" t="s">
        <v>332</v>
      </c>
      <c r="B360" s="108"/>
      <c r="C360" s="108"/>
      <c r="D360" s="109" t="s">
        <v>308</v>
      </c>
      <c r="E360" s="109" t="s">
        <v>184</v>
      </c>
      <c r="F360" s="77">
        <v>126.58</v>
      </c>
      <c r="G360" s="78">
        <f t="shared" si="136"/>
        <v>151.90000000000001</v>
      </c>
      <c r="H360" s="78">
        <f t="shared" si="137"/>
        <v>139.17000000000002</v>
      </c>
      <c r="I360" s="78">
        <v>167</v>
      </c>
      <c r="J360" s="25">
        <f t="shared" si="138"/>
        <v>0.099407504937458757</v>
      </c>
      <c r="K360" s="158" t="s">
        <v>332</v>
      </c>
      <c r="L360" s="159" t="s">
        <v>308</v>
      </c>
      <c r="M360" s="165" t="s">
        <v>184</v>
      </c>
      <c r="N360" s="80">
        <v>167</v>
      </c>
      <c r="O360" s="80">
        <f t="shared" si="139"/>
        <v>167</v>
      </c>
      <c r="P360" s="81">
        <f t="shared" si="135"/>
        <v>0</v>
      </c>
      <c r="Q360" s="82" t="s">
        <v>332</v>
      </c>
      <c r="R360" s="114" t="s">
        <v>308</v>
      </c>
      <c r="S360" s="114" t="s">
        <v>184</v>
      </c>
      <c r="T360" s="85">
        <v>126.58</v>
      </c>
      <c r="U360" s="86" t="b">
        <f t="shared" si="140"/>
        <v>1</v>
      </c>
      <c r="V360" s="87">
        <f t="shared" si="141"/>
        <v>0</v>
      </c>
      <c r="W360" s="108" t="s">
        <v>332</v>
      </c>
      <c r="X360" s="109" t="s">
        <v>308</v>
      </c>
      <c r="Y360" s="109" t="s">
        <v>184</v>
      </c>
      <c r="Z360" s="89">
        <v>167</v>
      </c>
      <c r="AA360" s="90" t="b">
        <f t="shared" si="142"/>
        <v>1</v>
      </c>
      <c r="AB360" s="81">
        <f t="shared" si="143"/>
        <v>0</v>
      </c>
      <c r="AC360" s="91">
        <f t="shared" si="144"/>
        <v>0</v>
      </c>
      <c r="AF360" s="115" t="s">
        <v>332</v>
      </c>
      <c r="AG360" s="109" t="s">
        <v>308</v>
      </c>
      <c r="AH360" s="109" t="s">
        <v>184</v>
      </c>
      <c r="AI360" s="78">
        <v>129.16999999999999</v>
      </c>
      <c r="AJ360" s="78">
        <f t="shared" si="145"/>
        <v>155</v>
      </c>
      <c r="AK360" s="72" t="b">
        <f t="shared" si="146"/>
        <v>1</v>
      </c>
      <c r="AL360" s="93">
        <f t="shared" si="147"/>
        <v>3.0999999999999943</v>
      </c>
      <c r="AM360" s="93">
        <f t="shared" si="148"/>
        <v>141.66666666666669</v>
      </c>
      <c r="AN360" s="93">
        <f t="shared" si="149"/>
        <v>170</v>
      </c>
      <c r="AO360" s="25">
        <f t="shared" si="150"/>
        <v>0.096774193548387094</v>
      </c>
      <c r="AQ360" s="2">
        <f t="shared" si="151"/>
        <v>3</v>
      </c>
      <c r="AR360" s="2">
        <f t="shared" si="152"/>
        <v>129.17000000000002</v>
      </c>
      <c r="AS360" t="b">
        <f>AF360='[3]Материалы в ДС'!A335</f>
        <v>1</v>
      </c>
      <c r="AT360" s="95">
        <f>AI360-'[3]Материалы в ДС'!D335</f>
        <v>0</v>
      </c>
    </row>
    <row r="361" ht="30" customHeight="1" outlineLevel="1">
      <c r="A361" s="108" t="s">
        <v>333</v>
      </c>
      <c r="B361" s="108"/>
      <c r="C361" s="108"/>
      <c r="D361" s="109" t="s">
        <v>312</v>
      </c>
      <c r="E361" s="109" t="s">
        <v>184</v>
      </c>
      <c r="F361" s="77">
        <v>85.75</v>
      </c>
      <c r="G361" s="78">
        <f t="shared" si="136"/>
        <v>102.90000000000001</v>
      </c>
      <c r="H361" s="78">
        <f t="shared" si="137"/>
        <v>105</v>
      </c>
      <c r="I361" s="78">
        <v>126</v>
      </c>
      <c r="J361" s="25">
        <f t="shared" si="138"/>
        <v>0.22448979591836737</v>
      </c>
      <c r="K361" s="154" t="s">
        <v>333</v>
      </c>
      <c r="L361" s="75" t="s">
        <v>312</v>
      </c>
      <c r="M361" s="76" t="s">
        <v>184</v>
      </c>
      <c r="N361" s="80">
        <v>126</v>
      </c>
      <c r="O361" s="80">
        <f t="shared" si="139"/>
        <v>126</v>
      </c>
      <c r="P361" s="81">
        <f t="shared" si="135"/>
        <v>0</v>
      </c>
      <c r="Q361" s="82" t="s">
        <v>333</v>
      </c>
      <c r="R361" s="114" t="s">
        <v>312</v>
      </c>
      <c r="S361" s="114" t="s">
        <v>184</v>
      </c>
      <c r="T361" s="85">
        <v>85.75</v>
      </c>
      <c r="U361" s="86" t="b">
        <f t="shared" si="140"/>
        <v>1</v>
      </c>
      <c r="V361" s="87">
        <f t="shared" si="141"/>
        <v>0</v>
      </c>
      <c r="W361" s="108" t="s">
        <v>333</v>
      </c>
      <c r="X361" s="109" t="s">
        <v>312</v>
      </c>
      <c r="Y361" s="109" t="s">
        <v>184</v>
      </c>
      <c r="Z361" s="89">
        <v>126</v>
      </c>
      <c r="AA361" s="90" t="b">
        <f t="shared" si="142"/>
        <v>1</v>
      </c>
      <c r="AB361" s="81">
        <f t="shared" si="143"/>
        <v>0</v>
      </c>
      <c r="AC361" s="91">
        <f t="shared" si="144"/>
        <v>0</v>
      </c>
      <c r="AF361" s="115" t="s">
        <v>333</v>
      </c>
      <c r="AG361" s="109" t="s">
        <v>312</v>
      </c>
      <c r="AH361" s="109" t="s">
        <v>184</v>
      </c>
      <c r="AI361" s="78">
        <v>92.5</v>
      </c>
      <c r="AJ361" s="78">
        <f t="shared" si="145"/>
        <v>111</v>
      </c>
      <c r="AK361" s="72" t="b">
        <f t="shared" si="146"/>
        <v>1</v>
      </c>
      <c r="AL361" s="93">
        <f t="shared" si="147"/>
        <v>8.0999999999999943</v>
      </c>
      <c r="AM361" s="93">
        <f t="shared" si="148"/>
        <v>113.33333333333334</v>
      </c>
      <c r="AN361" s="93">
        <f t="shared" si="149"/>
        <v>136</v>
      </c>
      <c r="AO361" s="25">
        <f t="shared" si="150"/>
        <v>0.22522522522522523</v>
      </c>
      <c r="AQ361" s="2">
        <f t="shared" si="151"/>
        <v>10</v>
      </c>
      <c r="AR361" s="2">
        <f t="shared" si="152"/>
        <v>92.5</v>
      </c>
      <c r="AS361" t="b">
        <f>AF361='[3]Материалы в ДС'!A336</f>
        <v>1</v>
      </c>
      <c r="AT361" s="95">
        <f>AI361-'[3]Материалы в ДС'!D336</f>
        <v>0</v>
      </c>
    </row>
    <row r="362" ht="15" customHeight="1" outlineLevel="1">
      <c r="A362" s="108" t="s">
        <v>334</v>
      </c>
      <c r="B362" s="108"/>
      <c r="C362" s="108"/>
      <c r="D362" s="109" t="s">
        <v>308</v>
      </c>
      <c r="E362" s="109" t="s">
        <v>14</v>
      </c>
      <c r="F362" s="77">
        <v>186.91999999999999</v>
      </c>
      <c r="G362" s="78">
        <f t="shared" si="136"/>
        <v>224.30000000000001</v>
      </c>
      <c r="H362" s="78">
        <f t="shared" si="137"/>
        <v>205.83000000000001</v>
      </c>
      <c r="I362" s="78">
        <v>247</v>
      </c>
      <c r="J362" s="25">
        <f t="shared" si="138"/>
        <v>0.10120374498439588</v>
      </c>
      <c r="K362" s="154" t="s">
        <v>334</v>
      </c>
      <c r="L362" s="75" t="s">
        <v>308</v>
      </c>
      <c r="M362" s="140" t="s">
        <v>14</v>
      </c>
      <c r="N362" s="80">
        <v>247</v>
      </c>
      <c r="O362" s="80">
        <f t="shared" si="139"/>
        <v>247</v>
      </c>
      <c r="P362" s="81">
        <f t="shared" si="135"/>
        <v>0</v>
      </c>
      <c r="Q362" s="82" t="s">
        <v>334</v>
      </c>
      <c r="R362" s="114" t="s">
        <v>308</v>
      </c>
      <c r="S362" s="114" t="s">
        <v>14</v>
      </c>
      <c r="T362" s="85">
        <v>186.91999999999999</v>
      </c>
      <c r="U362" s="86" t="b">
        <f t="shared" si="140"/>
        <v>1</v>
      </c>
      <c r="V362" s="87">
        <f t="shared" si="141"/>
        <v>0</v>
      </c>
      <c r="W362" s="108" t="s">
        <v>334</v>
      </c>
      <c r="X362" s="109" t="s">
        <v>308</v>
      </c>
      <c r="Y362" s="109" t="s">
        <v>14</v>
      </c>
      <c r="Z362" s="89">
        <v>247</v>
      </c>
      <c r="AA362" s="90" t="b">
        <f t="shared" si="142"/>
        <v>1</v>
      </c>
      <c r="AB362" s="81">
        <f t="shared" si="143"/>
        <v>0</v>
      </c>
      <c r="AC362" s="91">
        <f t="shared" si="144"/>
        <v>0</v>
      </c>
      <c r="AF362" s="115" t="s">
        <v>334</v>
      </c>
      <c r="AG362" s="109" t="s">
        <v>308</v>
      </c>
      <c r="AH362" s="109" t="s">
        <v>14</v>
      </c>
      <c r="AI362" s="78">
        <v>190.83000000000001</v>
      </c>
      <c r="AJ362" s="78">
        <f t="shared" si="145"/>
        <v>229</v>
      </c>
      <c r="AK362" s="72" t="b">
        <f t="shared" si="146"/>
        <v>1</v>
      </c>
      <c r="AL362" s="93">
        <f t="shared" si="147"/>
        <v>4.6999999999999886</v>
      </c>
      <c r="AM362" s="93">
        <f t="shared" si="148"/>
        <v>210</v>
      </c>
      <c r="AN362" s="93">
        <f t="shared" si="149"/>
        <v>252</v>
      </c>
      <c r="AO362" s="25">
        <f t="shared" si="150"/>
        <v>0.10043668122270742</v>
      </c>
      <c r="AQ362" s="2">
        <f t="shared" si="151"/>
        <v>5</v>
      </c>
      <c r="AR362" s="2">
        <f t="shared" si="152"/>
        <v>190.83000000000001</v>
      </c>
      <c r="AS362" t="b">
        <f>AF362='[3]Материалы в ДС'!A337</f>
        <v>1</v>
      </c>
      <c r="AT362" s="95">
        <f>AI362-'[3]Материалы в ДС'!D337</f>
        <v>0</v>
      </c>
    </row>
    <row r="363" ht="15" customHeight="1" outlineLevel="1">
      <c r="A363" s="108" t="s">
        <v>335</v>
      </c>
      <c r="B363" s="108"/>
      <c r="C363" s="108"/>
      <c r="D363" s="109" t="s">
        <v>164</v>
      </c>
      <c r="E363" s="109" t="s">
        <v>14</v>
      </c>
      <c r="F363" s="77">
        <v>820.33000000000004</v>
      </c>
      <c r="G363" s="78">
        <f t="shared" si="136"/>
        <v>984.39999999999998</v>
      </c>
      <c r="H363" s="78">
        <f t="shared" si="137"/>
        <v>1052.5</v>
      </c>
      <c r="I363" s="78">
        <v>1263</v>
      </c>
      <c r="J363" s="25">
        <f t="shared" si="138"/>
        <v>0.28301503453880539</v>
      </c>
      <c r="K363" s="154" t="s">
        <v>335</v>
      </c>
      <c r="L363" s="75" t="s">
        <v>164</v>
      </c>
      <c r="M363" s="76" t="s">
        <v>14</v>
      </c>
      <c r="N363" s="80">
        <v>1203</v>
      </c>
      <c r="O363" s="80">
        <f t="shared" si="139"/>
        <v>1203</v>
      </c>
      <c r="P363" s="81">
        <f t="shared" si="135"/>
        <v>-60</v>
      </c>
      <c r="Q363" s="82" t="s">
        <v>335</v>
      </c>
      <c r="R363" s="114" t="s">
        <v>164</v>
      </c>
      <c r="S363" s="114" t="s">
        <v>14</v>
      </c>
      <c r="T363" s="85">
        <v>781.25999999999999</v>
      </c>
      <c r="U363" s="86" t="b">
        <f t="shared" si="140"/>
        <v>1</v>
      </c>
      <c r="V363" s="87">
        <f t="shared" si="141"/>
        <v>-39.07000000000005</v>
      </c>
      <c r="W363" s="108" t="s">
        <v>335</v>
      </c>
      <c r="X363" s="109" t="s">
        <v>164</v>
      </c>
      <c r="Y363" s="109" t="s">
        <v>14</v>
      </c>
      <c r="Z363" s="89">
        <v>1263</v>
      </c>
      <c r="AA363" s="90" t="b">
        <f t="shared" si="142"/>
        <v>1</v>
      </c>
      <c r="AB363" s="81">
        <f t="shared" si="143"/>
        <v>0</v>
      </c>
      <c r="AC363" s="91">
        <f t="shared" si="144"/>
        <v>-39.07000000000005</v>
      </c>
      <c r="AF363" s="115" t="s">
        <v>335</v>
      </c>
      <c r="AG363" s="109" t="s">
        <v>164</v>
      </c>
      <c r="AH363" s="109" t="s">
        <v>14</v>
      </c>
      <c r="AI363" s="78">
        <v>906.66999999999996</v>
      </c>
      <c r="AJ363" s="78">
        <f t="shared" si="145"/>
        <v>1088</v>
      </c>
      <c r="AK363" s="72" t="b">
        <f t="shared" si="146"/>
        <v>1</v>
      </c>
      <c r="AL363" s="93">
        <f t="shared" si="147"/>
        <v>103.60000000000002</v>
      </c>
      <c r="AM363" s="93">
        <f t="shared" si="148"/>
        <v>1163.3333333333335</v>
      </c>
      <c r="AN363" s="93">
        <f t="shared" si="149"/>
        <v>1396</v>
      </c>
      <c r="AO363" s="25">
        <f t="shared" si="150"/>
        <v>0.28308823529411764</v>
      </c>
      <c r="AQ363" s="2">
        <f t="shared" si="151"/>
        <v>133</v>
      </c>
      <c r="AR363" s="2">
        <f t="shared" si="152"/>
        <v>906.67000000000007</v>
      </c>
      <c r="AS363" t="b">
        <f>AF363='[3]Материалы в ДС'!A338</f>
        <v>1</v>
      </c>
      <c r="AT363" s="95">
        <f>AI363-'[3]Материалы в ДС'!D338</f>
        <v>0</v>
      </c>
    </row>
    <row r="364" ht="30" customHeight="1" outlineLevel="1">
      <c r="A364" s="108" t="s">
        <v>336</v>
      </c>
      <c r="B364" s="108"/>
      <c r="C364" s="108"/>
      <c r="D364" s="109" t="s">
        <v>337</v>
      </c>
      <c r="E364" s="109" t="s">
        <v>14</v>
      </c>
      <c r="F364" s="77">
        <v>90.599999999999994</v>
      </c>
      <c r="G364" s="78">
        <f t="shared" si="136"/>
        <v>108.72</v>
      </c>
      <c r="H364" s="78">
        <f t="shared" si="137"/>
        <v>168.33000000000001</v>
      </c>
      <c r="I364" s="78">
        <v>202</v>
      </c>
      <c r="J364" s="25">
        <f t="shared" si="138"/>
        <v>0.85798381162619575</v>
      </c>
      <c r="K364" s="158" t="s">
        <v>336</v>
      </c>
      <c r="L364" s="159" t="s">
        <v>337</v>
      </c>
      <c r="M364" s="165" t="s">
        <v>14</v>
      </c>
      <c r="N364" s="162">
        <v>223</v>
      </c>
      <c r="O364" s="162">
        <v>202</v>
      </c>
      <c r="P364" s="81">
        <f t="shared" si="135"/>
        <v>0</v>
      </c>
      <c r="Q364" s="82" t="s">
        <v>336</v>
      </c>
      <c r="R364" s="114" t="s">
        <v>337</v>
      </c>
      <c r="S364" s="114" t="s">
        <v>14</v>
      </c>
      <c r="T364" s="85">
        <v>90.599999999999994</v>
      </c>
      <c r="U364" s="86" t="b">
        <f t="shared" si="140"/>
        <v>1</v>
      </c>
      <c r="V364" s="87">
        <f t="shared" si="141"/>
        <v>0</v>
      </c>
      <c r="W364" s="108" t="s">
        <v>336</v>
      </c>
      <c r="X364" s="109" t="s">
        <v>337</v>
      </c>
      <c r="Y364" s="109" t="s">
        <v>14</v>
      </c>
      <c r="Z364" s="89">
        <v>202</v>
      </c>
      <c r="AA364" s="90" t="b">
        <f t="shared" si="142"/>
        <v>1</v>
      </c>
      <c r="AB364" s="81">
        <f t="shared" si="143"/>
        <v>0</v>
      </c>
      <c r="AC364" s="91">
        <f t="shared" si="144"/>
        <v>0</v>
      </c>
      <c r="AF364" s="115" t="s">
        <v>336</v>
      </c>
      <c r="AG364" s="109" t="s">
        <v>337</v>
      </c>
      <c r="AH364" s="109" t="s">
        <v>14</v>
      </c>
      <c r="AI364" s="78">
        <v>165</v>
      </c>
      <c r="AJ364" s="78">
        <f t="shared" si="145"/>
        <v>198</v>
      </c>
      <c r="AK364" s="72" t="b">
        <f t="shared" si="146"/>
        <v>1</v>
      </c>
      <c r="AL364" s="93">
        <f t="shared" si="147"/>
        <v>89.280000000000001</v>
      </c>
      <c r="AM364" s="93">
        <f t="shared" si="148"/>
        <v>306.66666666666669</v>
      </c>
      <c r="AN364" s="93">
        <f t="shared" si="149"/>
        <v>368</v>
      </c>
      <c r="AO364" s="25">
        <f t="shared" si="150"/>
        <v>0.85858585858585856</v>
      </c>
      <c r="AQ364" s="2">
        <f t="shared" si="151"/>
        <v>166</v>
      </c>
      <c r="AR364" s="2">
        <f t="shared" si="152"/>
        <v>165</v>
      </c>
      <c r="AS364" t="b">
        <f>AF364='[3]Материалы в ДС'!A339</f>
        <v>1</v>
      </c>
      <c r="AT364" s="95">
        <f>AI364-'[3]Материалы в ДС'!D339</f>
        <v>0</v>
      </c>
    </row>
    <row r="365" ht="30" customHeight="1" outlineLevel="1">
      <c r="A365" s="108" t="s">
        <v>338</v>
      </c>
      <c r="B365" s="108"/>
      <c r="C365" s="108"/>
      <c r="D365" s="109" t="s">
        <v>339</v>
      </c>
      <c r="E365" s="109" t="s">
        <v>14</v>
      </c>
      <c r="F365" s="77">
        <v>169.86000000000001</v>
      </c>
      <c r="G365" s="78">
        <f t="shared" si="136"/>
        <v>203.83000000000001</v>
      </c>
      <c r="H365" s="78">
        <f t="shared" si="137"/>
        <v>252.5</v>
      </c>
      <c r="I365" s="78">
        <v>303</v>
      </c>
      <c r="J365" s="25">
        <f t="shared" si="138"/>
        <v>0.48653289505960839</v>
      </c>
      <c r="K365" s="154" t="s">
        <v>338</v>
      </c>
      <c r="L365" s="75" t="s">
        <v>339</v>
      </c>
      <c r="M365" s="76" t="s">
        <v>14</v>
      </c>
      <c r="N365" s="80">
        <v>289</v>
      </c>
      <c r="O365" s="80">
        <f t="shared" si="139"/>
        <v>289</v>
      </c>
      <c r="P365" s="81">
        <f t="shared" si="135"/>
        <v>-14</v>
      </c>
      <c r="Q365" s="82" t="s">
        <v>338</v>
      </c>
      <c r="R365" s="114" t="s">
        <v>339</v>
      </c>
      <c r="S365" s="114" t="s">
        <v>14</v>
      </c>
      <c r="T365" s="85">
        <v>161.78</v>
      </c>
      <c r="U365" s="86" t="b">
        <f t="shared" si="140"/>
        <v>1</v>
      </c>
      <c r="V365" s="87">
        <f t="shared" si="141"/>
        <v>-8.0800000000000125</v>
      </c>
      <c r="W365" s="108" t="s">
        <v>338</v>
      </c>
      <c r="X365" s="109" t="s">
        <v>339</v>
      </c>
      <c r="Y365" s="109" t="s">
        <v>14</v>
      </c>
      <c r="Z365" s="89">
        <v>303</v>
      </c>
      <c r="AA365" s="90" t="b">
        <f t="shared" si="142"/>
        <v>1</v>
      </c>
      <c r="AB365" s="81">
        <f t="shared" si="143"/>
        <v>0</v>
      </c>
      <c r="AC365" s="91">
        <f t="shared" si="144"/>
        <v>-8.0800000000000125</v>
      </c>
      <c r="AF365" s="115" t="s">
        <v>338</v>
      </c>
      <c r="AG365" s="109" t="s">
        <v>339</v>
      </c>
      <c r="AH365" s="109" t="s">
        <v>14</v>
      </c>
      <c r="AI365" s="78">
        <v>662.5</v>
      </c>
      <c r="AJ365" s="78">
        <f t="shared" si="145"/>
        <v>795</v>
      </c>
      <c r="AK365" s="72" t="b">
        <f t="shared" si="146"/>
        <v>1</v>
      </c>
      <c r="AL365" s="93">
        <f t="shared" si="147"/>
        <v>591.16999999999996</v>
      </c>
      <c r="AM365" s="93">
        <f t="shared" si="148"/>
        <v>985</v>
      </c>
      <c r="AN365" s="93">
        <f t="shared" si="149"/>
        <v>1182</v>
      </c>
      <c r="AO365" s="25">
        <f t="shared" si="150"/>
        <v>0.48679245283018868</v>
      </c>
      <c r="AQ365" s="2">
        <f t="shared" si="151"/>
        <v>879</v>
      </c>
      <c r="AR365" s="2">
        <f t="shared" si="152"/>
        <v>662.5</v>
      </c>
      <c r="AS365" t="b">
        <f>AF365='[3]Материалы в ДС'!A340</f>
        <v>1</v>
      </c>
      <c r="AT365" s="95">
        <f>AI365-'[3]Материалы в ДС'!D340</f>
        <v>0</v>
      </c>
    </row>
    <row r="366" ht="15" customHeight="1" outlineLevel="1">
      <c r="A366" s="108" t="s">
        <v>340</v>
      </c>
      <c r="B366" s="108"/>
      <c r="C366" s="108"/>
      <c r="D366" s="109" t="s">
        <v>164</v>
      </c>
      <c r="E366" s="109" t="s">
        <v>14</v>
      </c>
      <c r="F366" s="77">
        <v>611.89999999999998</v>
      </c>
      <c r="G366" s="78">
        <f t="shared" si="136"/>
        <v>734.27999999999997</v>
      </c>
      <c r="H366" s="78">
        <f t="shared" si="137"/>
        <v>785</v>
      </c>
      <c r="I366" s="78">
        <v>942</v>
      </c>
      <c r="J366" s="25">
        <f t="shared" si="138"/>
        <v>0.28288936100670048</v>
      </c>
      <c r="K366" s="154" t="s">
        <v>340</v>
      </c>
      <c r="L366" s="75" t="s">
        <v>164</v>
      </c>
      <c r="M366" s="76" t="s">
        <v>14</v>
      </c>
      <c r="N366" s="80">
        <v>897</v>
      </c>
      <c r="O366" s="80">
        <f t="shared" si="139"/>
        <v>897</v>
      </c>
      <c r="P366" s="81">
        <f t="shared" si="135"/>
        <v>-45</v>
      </c>
      <c r="Q366" s="82" t="s">
        <v>340</v>
      </c>
      <c r="R366" s="114" t="s">
        <v>164</v>
      </c>
      <c r="S366" s="114" t="s">
        <v>14</v>
      </c>
      <c r="T366" s="85">
        <v>582.75999999999999</v>
      </c>
      <c r="U366" s="86" t="b">
        <f t="shared" si="140"/>
        <v>1</v>
      </c>
      <c r="V366" s="87">
        <f t="shared" si="141"/>
        <v>-29.139999999999986</v>
      </c>
      <c r="W366" s="108" t="s">
        <v>340</v>
      </c>
      <c r="X366" s="109" t="s">
        <v>164</v>
      </c>
      <c r="Y366" s="109" t="s">
        <v>14</v>
      </c>
      <c r="Z366" s="89">
        <v>942</v>
      </c>
      <c r="AA366" s="90" t="b">
        <f t="shared" si="142"/>
        <v>1</v>
      </c>
      <c r="AB366" s="81">
        <f t="shared" si="143"/>
        <v>0</v>
      </c>
      <c r="AC366" s="91">
        <f t="shared" si="144"/>
        <v>-29.139999999999986</v>
      </c>
      <c r="AF366" s="115" t="s">
        <v>340</v>
      </c>
      <c r="AG366" s="109" t="s">
        <v>164</v>
      </c>
      <c r="AH366" s="109" t="s">
        <v>14</v>
      </c>
      <c r="AI366" s="78">
        <v>676.66999999999996</v>
      </c>
      <c r="AJ366" s="78">
        <f t="shared" si="145"/>
        <v>812</v>
      </c>
      <c r="AK366" s="72" t="b">
        <f t="shared" si="146"/>
        <v>1</v>
      </c>
      <c r="AL366" s="93">
        <f t="shared" si="147"/>
        <v>77.720000000000027</v>
      </c>
      <c r="AM366" s="93">
        <f t="shared" si="148"/>
        <v>868.33333333333337</v>
      </c>
      <c r="AN366" s="93">
        <f t="shared" si="149"/>
        <v>1042</v>
      </c>
      <c r="AO366" s="25">
        <f t="shared" si="150"/>
        <v>0.28325123152709358</v>
      </c>
      <c r="AQ366" s="2">
        <f t="shared" si="151"/>
        <v>100</v>
      </c>
      <c r="AR366" s="2">
        <f t="shared" si="152"/>
        <v>676.66999999999996</v>
      </c>
      <c r="AS366" t="b">
        <f>AF366='[3]Материалы в ДС'!A341</f>
        <v>1</v>
      </c>
      <c r="AT366" s="95">
        <f>AI366-'[3]Материалы в ДС'!D341</f>
        <v>0</v>
      </c>
    </row>
    <row r="367" ht="15" customHeight="1" outlineLevel="1">
      <c r="A367" s="108" t="s">
        <v>341</v>
      </c>
      <c r="B367" s="108"/>
      <c r="C367" s="108"/>
      <c r="D367" s="109" t="s">
        <v>342</v>
      </c>
      <c r="E367" s="109" t="s">
        <v>14</v>
      </c>
      <c r="F367" s="77">
        <v>429</v>
      </c>
      <c r="G367" s="78">
        <f t="shared" si="136"/>
        <v>514.79999999999995</v>
      </c>
      <c r="H367" s="78">
        <f t="shared" si="137"/>
        <v>471.67000000000002</v>
      </c>
      <c r="I367" s="78">
        <v>566</v>
      </c>
      <c r="J367" s="25">
        <f t="shared" si="138"/>
        <v>0.099456099456099567</v>
      </c>
      <c r="K367" s="154" t="s">
        <v>341</v>
      </c>
      <c r="L367" s="75" t="s">
        <v>342</v>
      </c>
      <c r="M367" s="140" t="s">
        <v>14</v>
      </c>
      <c r="N367" s="80">
        <v>566</v>
      </c>
      <c r="O367" s="80">
        <f t="shared" si="139"/>
        <v>566</v>
      </c>
      <c r="P367" s="81">
        <f t="shared" si="135"/>
        <v>0</v>
      </c>
      <c r="Q367" s="82" t="s">
        <v>341</v>
      </c>
      <c r="R367" s="114" t="s">
        <v>342</v>
      </c>
      <c r="S367" s="114" t="s">
        <v>14</v>
      </c>
      <c r="T367" s="85">
        <v>429</v>
      </c>
      <c r="U367" s="86" t="b">
        <f t="shared" si="140"/>
        <v>1</v>
      </c>
      <c r="V367" s="87">
        <f t="shared" si="141"/>
        <v>0</v>
      </c>
      <c r="W367" s="108" t="s">
        <v>341</v>
      </c>
      <c r="X367" s="109" t="s">
        <v>342</v>
      </c>
      <c r="Y367" s="109" t="s">
        <v>14</v>
      </c>
      <c r="Z367" s="89">
        <v>566</v>
      </c>
      <c r="AA367" s="90" t="b">
        <f t="shared" si="142"/>
        <v>1</v>
      </c>
      <c r="AB367" s="81">
        <f t="shared" si="143"/>
        <v>0</v>
      </c>
      <c r="AC367" s="91">
        <f t="shared" si="144"/>
        <v>0</v>
      </c>
      <c r="AF367" s="115" t="s">
        <v>341</v>
      </c>
      <c r="AG367" s="109" t="s">
        <v>342</v>
      </c>
      <c r="AH367" s="109" t="s">
        <v>14</v>
      </c>
      <c r="AI367" s="78">
        <v>1048.3299999999999</v>
      </c>
      <c r="AJ367" s="78">
        <f t="shared" si="145"/>
        <v>1258</v>
      </c>
      <c r="AK367" s="72" t="b">
        <f t="shared" si="146"/>
        <v>1</v>
      </c>
      <c r="AL367" s="93">
        <f t="shared" si="147"/>
        <v>743.20000000000005</v>
      </c>
      <c r="AM367" s="93">
        <f t="shared" si="148"/>
        <v>1152.5</v>
      </c>
      <c r="AN367" s="93">
        <f t="shared" si="149"/>
        <v>1383</v>
      </c>
      <c r="AO367" s="25">
        <f t="shared" si="150"/>
        <v>0.099364069952305248</v>
      </c>
      <c r="AQ367" s="2">
        <f t="shared" si="151"/>
        <v>817</v>
      </c>
      <c r="AR367" s="2">
        <f t="shared" si="152"/>
        <v>1048.3299999999999</v>
      </c>
      <c r="AS367" t="b">
        <f>AF367='[3]Материалы в ДС'!A342</f>
        <v>1</v>
      </c>
      <c r="AT367" s="95">
        <f>AI367-'[3]Материалы в ДС'!D342</f>
        <v>0</v>
      </c>
    </row>
    <row r="368" ht="15" customHeight="1">
      <c r="A368" s="108" t="s">
        <v>343</v>
      </c>
      <c r="B368" s="108"/>
      <c r="C368" s="108"/>
      <c r="D368" s="109" t="s">
        <v>344</v>
      </c>
      <c r="E368" s="109" t="s">
        <v>14</v>
      </c>
      <c r="F368" s="77">
        <v>758</v>
      </c>
      <c r="G368" s="78">
        <f t="shared" si="136"/>
        <v>909.60000000000002</v>
      </c>
      <c r="H368" s="78">
        <f t="shared" si="137"/>
        <v>834.17000000000007</v>
      </c>
      <c r="I368" s="78">
        <v>1001</v>
      </c>
      <c r="J368" s="25">
        <f t="shared" si="138"/>
        <v>0.10048372911169734</v>
      </c>
      <c r="K368" s="154" t="s">
        <v>343</v>
      </c>
      <c r="L368" s="75" t="s">
        <v>344</v>
      </c>
      <c r="M368" s="140" t="s">
        <v>14</v>
      </c>
      <c r="N368" s="80">
        <v>1001</v>
      </c>
      <c r="O368" s="80">
        <f t="shared" si="139"/>
        <v>1001</v>
      </c>
      <c r="P368" s="81">
        <f t="shared" si="135"/>
        <v>0</v>
      </c>
      <c r="Q368" s="82" t="s">
        <v>343</v>
      </c>
      <c r="R368" s="114" t="s">
        <v>344</v>
      </c>
      <c r="S368" s="114" t="s">
        <v>14</v>
      </c>
      <c r="T368" s="85">
        <v>758</v>
      </c>
      <c r="U368" s="86" t="b">
        <f t="shared" si="140"/>
        <v>1</v>
      </c>
      <c r="V368" s="87">
        <f t="shared" si="141"/>
        <v>0</v>
      </c>
      <c r="W368" s="108" t="s">
        <v>343</v>
      </c>
      <c r="X368" s="109" t="s">
        <v>344</v>
      </c>
      <c r="Y368" s="109" t="s">
        <v>14</v>
      </c>
      <c r="Z368" s="89">
        <v>1001</v>
      </c>
      <c r="AA368" s="90" t="b">
        <f t="shared" si="142"/>
        <v>1</v>
      </c>
      <c r="AB368" s="81">
        <f t="shared" si="143"/>
        <v>0</v>
      </c>
      <c r="AC368" s="91">
        <f t="shared" si="144"/>
        <v>0</v>
      </c>
      <c r="AF368" s="151" t="s">
        <v>343</v>
      </c>
      <c r="AG368" s="152" t="s">
        <v>344</v>
      </c>
      <c r="AH368" s="152" t="s">
        <v>14</v>
      </c>
      <c r="AI368" s="120">
        <v>0</v>
      </c>
      <c r="AJ368" s="120">
        <f t="shared" si="145"/>
        <v>0</v>
      </c>
      <c r="AK368" s="26" t="b">
        <f t="shared" si="146"/>
        <v>1</v>
      </c>
      <c r="AL368" s="135">
        <f t="shared" si="147"/>
        <v>-909.60000000000002</v>
      </c>
      <c r="AM368" s="135">
        <f t="shared" si="148"/>
        <v>0</v>
      </c>
      <c r="AN368" s="135">
        <f t="shared" si="149"/>
        <v>0</v>
      </c>
      <c r="AO368" s="16" t="e">
        <f t="shared" si="150"/>
        <v>#DIV/0!</v>
      </c>
      <c r="AP368" s="26"/>
      <c r="AQ368" s="134">
        <f t="shared" si="151"/>
        <v>-1001</v>
      </c>
      <c r="AR368" s="134">
        <f t="shared" si="152"/>
        <v>0</v>
      </c>
      <c r="AS368" s="26" t="b">
        <f>AF368='[3]Материалы в ДС'!A343</f>
        <v>0</v>
      </c>
      <c r="AT368" s="136">
        <f>AI368-'[3]Материалы в ДС'!D343</f>
        <v>-1200</v>
      </c>
      <c r="AU368" s="26" t="s">
        <v>594</v>
      </c>
    </row>
    <row r="369" ht="15" customHeight="1" outlineLevel="1">
      <c r="A369" s="108" t="s">
        <v>345</v>
      </c>
      <c r="B369" s="108"/>
      <c r="C369" s="108"/>
      <c r="D369" s="109" t="s">
        <v>346</v>
      </c>
      <c r="E369" s="109" t="s">
        <v>14</v>
      </c>
      <c r="F369" s="77">
        <v>771.99000000000001</v>
      </c>
      <c r="G369" s="78">
        <f t="shared" si="136"/>
        <v>926.38999999999999</v>
      </c>
      <c r="H369" s="78">
        <f t="shared" si="137"/>
        <v>850</v>
      </c>
      <c r="I369" s="78">
        <v>1020</v>
      </c>
      <c r="J369" s="25">
        <f t="shared" si="138"/>
        <v>0.10104815466488204</v>
      </c>
      <c r="K369" s="154" t="s">
        <v>345</v>
      </c>
      <c r="L369" s="75" t="s">
        <v>346</v>
      </c>
      <c r="M369" s="140" t="s">
        <v>14</v>
      </c>
      <c r="N369" s="80">
        <v>732</v>
      </c>
      <c r="O369" s="80">
        <f t="shared" si="139"/>
        <v>732</v>
      </c>
      <c r="P369" s="81">
        <f t="shared" si="135"/>
        <v>-288</v>
      </c>
      <c r="Q369" s="82" t="s">
        <v>345</v>
      </c>
      <c r="R369" s="114" t="s">
        <v>346</v>
      </c>
      <c r="S369" s="114" t="s">
        <v>14</v>
      </c>
      <c r="T369" s="85">
        <v>554.25</v>
      </c>
      <c r="U369" s="86" t="b">
        <f t="shared" si="140"/>
        <v>1</v>
      </c>
      <c r="V369" s="87">
        <f t="shared" si="141"/>
        <v>-217.74000000000001</v>
      </c>
      <c r="W369" s="108" t="s">
        <v>345</v>
      </c>
      <c r="X369" s="109" t="s">
        <v>346</v>
      </c>
      <c r="Y369" s="109" t="s">
        <v>14</v>
      </c>
      <c r="Z369" s="89">
        <v>1020</v>
      </c>
      <c r="AA369" s="90" t="b">
        <f t="shared" si="142"/>
        <v>1</v>
      </c>
      <c r="AB369" s="81">
        <f t="shared" si="143"/>
        <v>0</v>
      </c>
      <c r="AC369" s="91">
        <f t="shared" si="144"/>
        <v>-217.74000000000001</v>
      </c>
      <c r="AF369" s="115" t="s">
        <v>345</v>
      </c>
      <c r="AG369" s="109" t="s">
        <v>346</v>
      </c>
      <c r="AH369" s="109" t="s">
        <v>14</v>
      </c>
      <c r="AI369" s="78">
        <v>1200</v>
      </c>
      <c r="AJ369" s="78">
        <f t="shared" si="145"/>
        <v>1440</v>
      </c>
      <c r="AK369" s="72" t="b">
        <f t="shared" si="146"/>
        <v>1</v>
      </c>
      <c r="AL369" s="93">
        <f t="shared" si="147"/>
        <v>513.61000000000001</v>
      </c>
      <c r="AM369" s="93">
        <f t="shared" si="148"/>
        <v>1321.6666666666667</v>
      </c>
      <c r="AN369" s="93">
        <f t="shared" si="149"/>
        <v>1586</v>
      </c>
      <c r="AO369" s="25">
        <f t="shared" si="150"/>
        <v>0.10138888888888889</v>
      </c>
      <c r="AQ369" s="2">
        <f t="shared" si="151"/>
        <v>566</v>
      </c>
      <c r="AR369" s="2">
        <f t="shared" si="152"/>
        <v>1200</v>
      </c>
      <c r="AS369" t="b">
        <f>AF369='[3]Материалы в ДС'!A343</f>
        <v>1</v>
      </c>
      <c r="AT369" s="95">
        <f>AI369-'[3]Материалы в ДС'!D343</f>
        <v>0</v>
      </c>
    </row>
    <row r="370" ht="42" customHeight="1" outlineLevel="1">
      <c r="A370" s="108" t="s">
        <v>347</v>
      </c>
      <c r="B370" s="108"/>
      <c r="C370" s="108"/>
      <c r="D370" s="109" t="s">
        <v>346</v>
      </c>
      <c r="E370" s="109" t="s">
        <v>14</v>
      </c>
      <c r="F370" s="77">
        <v>6291.6700000000001</v>
      </c>
      <c r="G370" s="78">
        <f t="shared" si="136"/>
        <v>7550</v>
      </c>
      <c r="H370" s="78">
        <f t="shared" si="137"/>
        <v>6920.8299999999999</v>
      </c>
      <c r="I370" s="78">
        <v>8305</v>
      </c>
      <c r="J370" s="25">
        <f t="shared" si="138"/>
        <v>0.10000000000000009</v>
      </c>
      <c r="K370" s="79" t="s">
        <v>347</v>
      </c>
      <c r="L370" s="75" t="s">
        <v>346</v>
      </c>
      <c r="M370" s="140" t="s">
        <v>14</v>
      </c>
      <c r="N370" s="80">
        <v>8305</v>
      </c>
      <c r="O370" s="80">
        <f t="shared" si="139"/>
        <v>8305</v>
      </c>
      <c r="P370" s="81">
        <f t="shared" si="135"/>
        <v>0</v>
      </c>
      <c r="Q370" s="82" t="s">
        <v>347</v>
      </c>
      <c r="R370" s="114" t="s">
        <v>346</v>
      </c>
      <c r="S370" s="114" t="s">
        <v>14</v>
      </c>
      <c r="T370" s="106">
        <v>6291.6700000000001</v>
      </c>
      <c r="U370" s="86" t="b">
        <f t="shared" si="140"/>
        <v>1</v>
      </c>
      <c r="V370" s="87">
        <f t="shared" si="141"/>
        <v>0</v>
      </c>
      <c r="W370" s="108" t="s">
        <v>347</v>
      </c>
      <c r="X370" s="109" t="s">
        <v>346</v>
      </c>
      <c r="Y370" s="109" t="s">
        <v>14</v>
      </c>
      <c r="Z370" s="89">
        <v>8305</v>
      </c>
      <c r="AA370" s="90" t="b">
        <f t="shared" si="142"/>
        <v>1</v>
      </c>
      <c r="AB370" s="81">
        <f t="shared" si="143"/>
        <v>0</v>
      </c>
      <c r="AC370" s="91">
        <f t="shared" si="144"/>
        <v>0</v>
      </c>
      <c r="AF370" s="115" t="s">
        <v>347</v>
      </c>
      <c r="AG370" s="109" t="s">
        <v>346</v>
      </c>
      <c r="AH370" s="109" t="s">
        <v>14</v>
      </c>
      <c r="AI370" s="78">
        <v>9100</v>
      </c>
      <c r="AJ370" s="78">
        <f t="shared" si="145"/>
        <v>10920</v>
      </c>
      <c r="AK370" s="72" t="b">
        <f t="shared" si="146"/>
        <v>1</v>
      </c>
      <c r="AL370" s="93">
        <f t="shared" si="147"/>
        <v>3370</v>
      </c>
      <c r="AM370" s="93">
        <f t="shared" si="148"/>
        <v>10010</v>
      </c>
      <c r="AN370" s="93">
        <f t="shared" si="149"/>
        <v>12012</v>
      </c>
      <c r="AO370" s="25">
        <f t="shared" si="150"/>
        <v>0.10000000000000001</v>
      </c>
      <c r="AQ370" s="2">
        <f t="shared" si="151"/>
        <v>3707</v>
      </c>
      <c r="AR370" s="2">
        <f t="shared" si="152"/>
        <v>9100</v>
      </c>
      <c r="AS370" t="b">
        <f>AF370='[3]Материалы в ДС'!A344</f>
        <v>1</v>
      </c>
      <c r="AT370" s="95">
        <f>AI370-'[3]Материалы в ДС'!D344</f>
        <v>0</v>
      </c>
    </row>
    <row r="371" ht="30" customHeight="1" outlineLevel="1">
      <c r="A371" s="108" t="s">
        <v>690</v>
      </c>
      <c r="B371" s="108"/>
      <c r="C371" s="108"/>
      <c r="D371" s="109" t="s">
        <v>346</v>
      </c>
      <c r="E371" s="109" t="s">
        <v>14</v>
      </c>
      <c r="F371" s="77">
        <v>1004.17</v>
      </c>
      <c r="G371" s="78">
        <f t="shared" si="136"/>
        <v>1205</v>
      </c>
      <c r="H371" s="78">
        <f t="shared" si="137"/>
        <v>1104.1700000000001</v>
      </c>
      <c r="I371" s="78">
        <v>1325</v>
      </c>
      <c r="J371" s="25">
        <f t="shared" si="138"/>
        <v>0.099585062240663991</v>
      </c>
      <c r="K371" s="178" t="s">
        <v>690</v>
      </c>
      <c r="L371" s="75" t="s">
        <v>346</v>
      </c>
      <c r="M371" s="140" t="s">
        <v>14</v>
      </c>
      <c r="N371" s="80">
        <v>1325</v>
      </c>
      <c r="O371" s="80">
        <f t="shared" si="139"/>
        <v>1325</v>
      </c>
      <c r="P371" s="81">
        <f t="shared" si="135"/>
        <v>0</v>
      </c>
      <c r="Q371" s="82" t="s">
        <v>690</v>
      </c>
      <c r="R371" s="114" t="s">
        <v>346</v>
      </c>
      <c r="S371" s="114" t="s">
        <v>14</v>
      </c>
      <c r="T371" s="106">
        <v>1004.17</v>
      </c>
      <c r="U371" s="86" t="b">
        <f t="shared" si="140"/>
        <v>1</v>
      </c>
      <c r="V371" s="87">
        <f t="shared" si="141"/>
        <v>0</v>
      </c>
      <c r="W371" s="108" t="s">
        <v>690</v>
      </c>
      <c r="X371" s="109" t="s">
        <v>346</v>
      </c>
      <c r="Y371" s="109" t="s">
        <v>14</v>
      </c>
      <c r="Z371" s="89">
        <v>1325</v>
      </c>
      <c r="AA371" s="90" t="b">
        <f t="shared" si="142"/>
        <v>1</v>
      </c>
      <c r="AB371" s="81">
        <f t="shared" si="143"/>
        <v>0</v>
      </c>
      <c r="AC371" s="91">
        <f t="shared" si="144"/>
        <v>0</v>
      </c>
      <c r="AF371" s="115" t="s">
        <v>690</v>
      </c>
      <c r="AG371" s="109" t="s">
        <v>346</v>
      </c>
      <c r="AH371" s="109" t="s">
        <v>14</v>
      </c>
      <c r="AI371" s="78">
        <v>1685.8299999999999</v>
      </c>
      <c r="AJ371" s="78">
        <f t="shared" si="145"/>
        <v>2023</v>
      </c>
      <c r="AK371" s="72" t="b">
        <f t="shared" si="146"/>
        <v>1</v>
      </c>
      <c r="AL371" s="93">
        <f t="shared" si="147"/>
        <v>818</v>
      </c>
      <c r="AM371" s="93">
        <f t="shared" si="148"/>
        <v>1853.3333333333335</v>
      </c>
      <c r="AN371" s="93">
        <f t="shared" si="149"/>
        <v>2224</v>
      </c>
      <c r="AO371" s="25">
        <f t="shared" si="150"/>
        <v>0.099357390014829461</v>
      </c>
      <c r="AQ371" s="2">
        <f t="shared" si="151"/>
        <v>899</v>
      </c>
      <c r="AR371" s="2">
        <f t="shared" si="152"/>
        <v>1685.8299999999999</v>
      </c>
      <c r="AS371" t="b">
        <f>AF371='[3]Материалы в ДС'!A345</f>
        <v>1</v>
      </c>
      <c r="AT371" s="95">
        <f>AI371-'[3]Материалы в ДС'!D345</f>
        <v>0</v>
      </c>
    </row>
    <row r="372" ht="15" customHeight="1" outlineLevel="1">
      <c r="A372" s="108" t="s">
        <v>348</v>
      </c>
      <c r="B372" s="108"/>
      <c r="C372" s="108"/>
      <c r="D372" s="109" t="s">
        <v>346</v>
      </c>
      <c r="E372" s="109" t="s">
        <v>14</v>
      </c>
      <c r="F372" s="77">
        <v>6291.6700000000001</v>
      </c>
      <c r="G372" s="78">
        <f t="shared" si="136"/>
        <v>7550</v>
      </c>
      <c r="H372" s="78">
        <f t="shared" si="137"/>
        <v>6920.8299999999999</v>
      </c>
      <c r="I372" s="78">
        <v>8305</v>
      </c>
      <c r="J372" s="25">
        <f t="shared" si="138"/>
        <v>0.10000000000000009</v>
      </c>
      <c r="K372" s="79" t="s">
        <v>348</v>
      </c>
      <c r="L372" s="75" t="s">
        <v>346</v>
      </c>
      <c r="M372" s="140" t="s">
        <v>14</v>
      </c>
      <c r="N372" s="80">
        <v>8305</v>
      </c>
      <c r="O372" s="80">
        <f t="shared" si="139"/>
        <v>8305</v>
      </c>
      <c r="P372" s="81">
        <f t="shared" si="135"/>
        <v>0</v>
      </c>
      <c r="Q372" s="82" t="s">
        <v>348</v>
      </c>
      <c r="R372" s="114" t="s">
        <v>346</v>
      </c>
      <c r="S372" s="114" t="s">
        <v>14</v>
      </c>
      <c r="T372" s="106">
        <v>6291.6700000000001</v>
      </c>
      <c r="U372" s="86" t="b">
        <f t="shared" si="140"/>
        <v>1</v>
      </c>
      <c r="V372" s="87">
        <f t="shared" si="141"/>
        <v>0</v>
      </c>
      <c r="W372" s="108" t="s">
        <v>348</v>
      </c>
      <c r="X372" s="109" t="s">
        <v>346</v>
      </c>
      <c r="Y372" s="109" t="s">
        <v>14</v>
      </c>
      <c r="Z372" s="89">
        <v>8305</v>
      </c>
      <c r="AA372" s="90" t="b">
        <f t="shared" si="142"/>
        <v>1</v>
      </c>
      <c r="AB372" s="81">
        <f t="shared" si="143"/>
        <v>0</v>
      </c>
      <c r="AC372" s="91">
        <f t="shared" si="144"/>
        <v>0</v>
      </c>
      <c r="AF372" s="115" t="s">
        <v>348</v>
      </c>
      <c r="AG372" s="109" t="s">
        <v>346</v>
      </c>
      <c r="AH372" s="109" t="s">
        <v>14</v>
      </c>
      <c r="AI372" s="78">
        <v>9100</v>
      </c>
      <c r="AJ372" s="78">
        <f t="shared" si="145"/>
        <v>10920</v>
      </c>
      <c r="AK372" s="72" t="b">
        <f t="shared" si="146"/>
        <v>1</v>
      </c>
      <c r="AL372" s="93">
        <f t="shared" si="147"/>
        <v>3370</v>
      </c>
      <c r="AM372" s="93">
        <f t="shared" si="148"/>
        <v>10010</v>
      </c>
      <c r="AN372" s="93">
        <f t="shared" si="149"/>
        <v>12012</v>
      </c>
      <c r="AO372" s="25">
        <f t="shared" si="150"/>
        <v>0.10000000000000001</v>
      </c>
      <c r="AQ372" s="2">
        <f t="shared" si="151"/>
        <v>3707</v>
      </c>
      <c r="AR372" s="2">
        <f t="shared" si="152"/>
        <v>9100</v>
      </c>
      <c r="AS372" t="b">
        <f>AF372='[3]Материалы в ДС'!A346</f>
        <v>1</v>
      </c>
      <c r="AT372" s="95">
        <f>AI372-'[3]Материалы в ДС'!D346</f>
        <v>0</v>
      </c>
    </row>
    <row r="373" ht="30" customHeight="1" outlineLevel="1">
      <c r="A373" s="108" t="s">
        <v>349</v>
      </c>
      <c r="B373" s="108"/>
      <c r="C373" s="108"/>
      <c r="D373" s="109" t="s">
        <v>228</v>
      </c>
      <c r="E373" s="109" t="s">
        <v>14</v>
      </c>
      <c r="F373" s="77">
        <v>380.94999999999999</v>
      </c>
      <c r="G373" s="78">
        <f t="shared" si="136"/>
        <v>457.13999999999999</v>
      </c>
      <c r="H373" s="78">
        <f t="shared" si="137"/>
        <v>485</v>
      </c>
      <c r="I373" s="78">
        <v>582</v>
      </c>
      <c r="J373" s="25">
        <f t="shared" si="138"/>
        <v>0.27313295708098173</v>
      </c>
      <c r="K373" s="154" t="s">
        <v>349</v>
      </c>
      <c r="L373" s="75" t="s">
        <v>228</v>
      </c>
      <c r="M373" s="76" t="s">
        <v>14</v>
      </c>
      <c r="N373" s="80">
        <v>554</v>
      </c>
      <c r="O373" s="80">
        <f t="shared" si="139"/>
        <v>554</v>
      </c>
      <c r="P373" s="81">
        <f t="shared" si="135"/>
        <v>-28</v>
      </c>
      <c r="Q373" s="82" t="s">
        <v>349</v>
      </c>
      <c r="R373" s="114" t="s">
        <v>228</v>
      </c>
      <c r="S373" s="114" t="s">
        <v>14</v>
      </c>
      <c r="T373" s="85">
        <v>362.81999999999999</v>
      </c>
      <c r="U373" s="86" t="b">
        <f t="shared" si="140"/>
        <v>1</v>
      </c>
      <c r="V373" s="87">
        <f t="shared" si="141"/>
        <v>-18.129999999999995</v>
      </c>
      <c r="W373" s="108" t="s">
        <v>349</v>
      </c>
      <c r="X373" s="109" t="s">
        <v>228</v>
      </c>
      <c r="Y373" s="109" t="s">
        <v>14</v>
      </c>
      <c r="Z373" s="89">
        <v>582</v>
      </c>
      <c r="AA373" s="90" t="b">
        <f t="shared" si="142"/>
        <v>1</v>
      </c>
      <c r="AB373" s="81">
        <f t="shared" si="143"/>
        <v>0</v>
      </c>
      <c r="AC373" s="91">
        <f t="shared" si="144"/>
        <v>-18.129999999999995</v>
      </c>
      <c r="AF373" s="115" t="s">
        <v>349</v>
      </c>
      <c r="AG373" s="109" t="s">
        <v>228</v>
      </c>
      <c r="AH373" s="109" t="s">
        <v>14</v>
      </c>
      <c r="AI373" s="78">
        <v>595</v>
      </c>
      <c r="AJ373" s="78">
        <f t="shared" si="145"/>
        <v>714</v>
      </c>
      <c r="AK373" s="72" t="b">
        <f t="shared" si="146"/>
        <v>1</v>
      </c>
      <c r="AL373" s="93">
        <f t="shared" si="147"/>
        <v>256.86000000000001</v>
      </c>
      <c r="AM373" s="93">
        <f t="shared" si="148"/>
        <v>757.5</v>
      </c>
      <c r="AN373" s="93">
        <f t="shared" si="149"/>
        <v>909</v>
      </c>
      <c r="AO373" s="25">
        <f t="shared" si="150"/>
        <v>0.27310924369747897</v>
      </c>
      <c r="AQ373" s="2">
        <f t="shared" si="151"/>
        <v>327</v>
      </c>
      <c r="AR373" s="2">
        <f t="shared" si="152"/>
        <v>595</v>
      </c>
      <c r="AS373" t="b">
        <f>AF373='[3]Материалы в ДС'!A347</f>
        <v>1</v>
      </c>
      <c r="AT373" s="95">
        <f>AI373-'[3]Материалы в ДС'!D347</f>
        <v>0</v>
      </c>
    </row>
    <row r="374" ht="30" customHeight="1" outlineLevel="1">
      <c r="A374" s="69" t="s">
        <v>350</v>
      </c>
      <c r="B374" s="69"/>
      <c r="C374" s="69"/>
      <c r="D374" s="69"/>
      <c r="E374" s="69"/>
      <c r="F374" s="97">
        <v>0</v>
      </c>
      <c r="G374" s="166"/>
      <c r="H374" s="166">
        <f t="shared" si="137"/>
        <v>0</v>
      </c>
      <c r="I374" s="166"/>
      <c r="J374" s="25"/>
      <c r="K374" s="57" t="s">
        <v>350</v>
      </c>
      <c r="L374" s="69"/>
      <c r="M374" s="69"/>
      <c r="N374" s="179">
        <v>0</v>
      </c>
      <c r="O374" s="180"/>
      <c r="P374" s="81">
        <f t="shared" si="135"/>
        <v>0</v>
      </c>
      <c r="Q374" s="181" t="s">
        <v>350</v>
      </c>
      <c r="R374" s="181"/>
      <c r="S374" s="181"/>
      <c r="T374" s="102">
        <v>0</v>
      </c>
      <c r="U374" s="86" t="b">
        <f t="shared" si="140"/>
        <v>1</v>
      </c>
      <c r="V374" s="87">
        <f t="shared" si="141"/>
        <v>0</v>
      </c>
      <c r="W374" s="69" t="s">
        <v>350</v>
      </c>
      <c r="X374" s="182"/>
      <c r="Y374" s="69"/>
      <c r="Z374" s="103"/>
      <c r="AA374" s="90" t="b">
        <f t="shared" si="142"/>
        <v>1</v>
      </c>
      <c r="AB374" s="81">
        <f t="shared" si="143"/>
        <v>0</v>
      </c>
      <c r="AC374" s="91">
        <f t="shared" si="144"/>
        <v>0</v>
      </c>
      <c r="AF374" s="57" t="s">
        <v>350</v>
      </c>
      <c r="AG374" s="57"/>
      <c r="AH374" s="57"/>
      <c r="AI374" s="104">
        <v>0</v>
      </c>
      <c r="AJ374" s="104"/>
      <c r="AK374" s="72" t="b">
        <f t="shared" si="146"/>
        <v>1</v>
      </c>
      <c r="AL374" s="70"/>
      <c r="AM374" s="70"/>
      <c r="AN374" s="70"/>
      <c r="AQ374" s="2"/>
      <c r="AR374" s="2">
        <f t="shared" si="152"/>
        <v>0</v>
      </c>
      <c r="AS374" t="b">
        <f>AF374='[3]Материалы в ДС'!A348</f>
        <v>1</v>
      </c>
      <c r="AT374" s="95">
        <f>AI374-'[3]Материалы в ДС'!D348</f>
        <v>0</v>
      </c>
    </row>
    <row r="375" ht="30" customHeight="1" outlineLevel="1">
      <c r="A375" s="108" t="s">
        <v>351</v>
      </c>
      <c r="B375" s="183"/>
      <c r="C375" s="183"/>
      <c r="D375" s="184" t="s">
        <v>352</v>
      </c>
      <c r="E375" s="109" t="s">
        <v>14</v>
      </c>
      <c r="F375" s="77">
        <v>2776.3299999999999</v>
      </c>
      <c r="G375" s="78">
        <f t="shared" si="136"/>
        <v>3331.5999999999999</v>
      </c>
      <c r="H375" s="78">
        <f t="shared" si="137"/>
        <v>3331.6700000000001</v>
      </c>
      <c r="I375" s="78">
        <v>3998</v>
      </c>
      <c r="J375" s="25">
        <f t="shared" si="138"/>
        <v>0.20002401248649293</v>
      </c>
      <c r="K375" s="110" t="s">
        <v>351</v>
      </c>
      <c r="L375" s="111" t="s">
        <v>352</v>
      </c>
      <c r="M375" s="112" t="s">
        <v>14</v>
      </c>
      <c r="N375" s="113"/>
      <c r="O375" s="113">
        <v>3998</v>
      </c>
      <c r="P375" s="81">
        <f t="shared" si="135"/>
        <v>0</v>
      </c>
      <c r="Q375" s="82" t="s">
        <v>351</v>
      </c>
      <c r="R375" s="185" t="s">
        <v>352</v>
      </c>
      <c r="S375" s="114" t="s">
        <v>14</v>
      </c>
      <c r="T375" s="106">
        <v>2776.3299999999999</v>
      </c>
      <c r="U375" s="86" t="b">
        <f t="shared" si="140"/>
        <v>1</v>
      </c>
      <c r="V375" s="87">
        <f t="shared" si="141"/>
        <v>0</v>
      </c>
      <c r="W375" s="108" t="s">
        <v>351</v>
      </c>
      <c r="X375" s="109" t="s">
        <v>352</v>
      </c>
      <c r="Y375" s="109" t="s">
        <v>14</v>
      </c>
      <c r="Z375" s="89">
        <v>3998</v>
      </c>
      <c r="AA375" s="90" t="b">
        <f t="shared" si="142"/>
        <v>1</v>
      </c>
      <c r="AB375" s="81">
        <f t="shared" si="143"/>
        <v>0</v>
      </c>
      <c r="AC375" s="91">
        <f t="shared" si="144"/>
        <v>0</v>
      </c>
      <c r="AF375" s="115" t="s">
        <v>351</v>
      </c>
      <c r="AG375" s="186" t="s">
        <v>352</v>
      </c>
      <c r="AH375" s="109" t="s">
        <v>14</v>
      </c>
      <c r="AI375" s="78">
        <v>3875</v>
      </c>
      <c r="AJ375" s="78">
        <f t="shared" si="145"/>
        <v>4650</v>
      </c>
      <c r="AK375" s="72" t="b">
        <f t="shared" si="146"/>
        <v>1</v>
      </c>
      <c r="AL375" s="93">
        <f t="shared" si="147"/>
        <v>1318.4000000000001</v>
      </c>
      <c r="AM375" s="93">
        <f t="shared" si="148"/>
        <v>4650</v>
      </c>
      <c r="AN375" s="93">
        <f t="shared" si="149"/>
        <v>5580</v>
      </c>
      <c r="AO375" s="25">
        <f t="shared" si="150"/>
        <v>0.20000000000000001</v>
      </c>
      <c r="AQ375" s="2">
        <f t="shared" si="151"/>
        <v>1582</v>
      </c>
      <c r="AR375" s="2">
        <f t="shared" si="152"/>
        <v>3875</v>
      </c>
      <c r="AS375" t="b">
        <f>AF375='[3]Материалы в ДС'!A349</f>
        <v>1</v>
      </c>
      <c r="AT375" s="95">
        <f>AI375-'[3]Материалы в ДС'!D349</f>
        <v>0</v>
      </c>
    </row>
    <row r="376" ht="30" customHeight="1" outlineLevel="1">
      <c r="A376" s="108" t="s">
        <v>353</v>
      </c>
      <c r="B376" s="183"/>
      <c r="C376" s="183"/>
      <c r="D376" s="184" t="s">
        <v>352</v>
      </c>
      <c r="E376" s="109" t="s">
        <v>14</v>
      </c>
      <c r="F376" s="77">
        <v>2815</v>
      </c>
      <c r="G376" s="78">
        <f t="shared" si="136"/>
        <v>3378</v>
      </c>
      <c r="H376" s="78">
        <f t="shared" si="137"/>
        <v>3378.3299999999999</v>
      </c>
      <c r="I376" s="78">
        <v>4054</v>
      </c>
      <c r="J376" s="25">
        <f t="shared" si="138"/>
        <v>0.2001184132622853</v>
      </c>
      <c r="K376" s="110" t="s">
        <v>353</v>
      </c>
      <c r="L376" s="111" t="s">
        <v>352</v>
      </c>
      <c r="M376" s="112" t="s">
        <v>14</v>
      </c>
      <c r="N376" s="113"/>
      <c r="O376" s="113">
        <v>4054</v>
      </c>
      <c r="P376" s="81">
        <f t="shared" si="135"/>
        <v>0</v>
      </c>
      <c r="Q376" s="82" t="s">
        <v>353</v>
      </c>
      <c r="R376" s="185" t="s">
        <v>352</v>
      </c>
      <c r="S376" s="114" t="s">
        <v>14</v>
      </c>
      <c r="T376" s="106">
        <v>2815</v>
      </c>
      <c r="U376" s="86" t="b">
        <f t="shared" si="140"/>
        <v>1</v>
      </c>
      <c r="V376" s="87">
        <f t="shared" si="141"/>
        <v>0</v>
      </c>
      <c r="W376" s="108" t="s">
        <v>353</v>
      </c>
      <c r="X376" s="109" t="s">
        <v>352</v>
      </c>
      <c r="Y376" s="109" t="s">
        <v>14</v>
      </c>
      <c r="Z376" s="89">
        <v>4054</v>
      </c>
      <c r="AA376" s="90" t="b">
        <f t="shared" si="142"/>
        <v>1</v>
      </c>
      <c r="AB376" s="81">
        <f t="shared" si="143"/>
        <v>0</v>
      </c>
      <c r="AC376" s="91">
        <f t="shared" si="144"/>
        <v>0</v>
      </c>
      <c r="AF376" s="115" t="s">
        <v>353</v>
      </c>
      <c r="AG376" s="186" t="s">
        <v>352</v>
      </c>
      <c r="AH376" s="109" t="s">
        <v>14</v>
      </c>
      <c r="AI376" s="78">
        <v>4333.3299999999999</v>
      </c>
      <c r="AJ376" s="78">
        <f t="shared" si="145"/>
        <v>5200</v>
      </c>
      <c r="AK376" s="72" t="b">
        <f t="shared" si="146"/>
        <v>1</v>
      </c>
      <c r="AL376" s="93">
        <f t="shared" si="147"/>
        <v>1822</v>
      </c>
      <c r="AM376" s="93">
        <f t="shared" si="148"/>
        <v>5200.8333333333339</v>
      </c>
      <c r="AN376" s="93">
        <f t="shared" si="149"/>
        <v>6241</v>
      </c>
      <c r="AO376" s="25">
        <f t="shared" si="150"/>
        <v>0.2001923076923077</v>
      </c>
      <c r="AQ376" s="2">
        <f t="shared" si="151"/>
        <v>2187</v>
      </c>
      <c r="AR376" s="2">
        <f t="shared" si="152"/>
        <v>4333.3299999999999</v>
      </c>
      <c r="AS376" t="b">
        <f>AF376='[3]Материалы в ДС'!A350</f>
        <v>1</v>
      </c>
      <c r="AT376" s="95">
        <f>AI376-'[3]Материалы в ДС'!D350</f>
        <v>0</v>
      </c>
    </row>
    <row r="377" ht="15" customHeight="1" outlineLevel="1">
      <c r="A377" s="108" t="s">
        <v>354</v>
      </c>
      <c r="B377" s="183"/>
      <c r="C377" s="183"/>
      <c r="D377" s="184" t="s">
        <v>352</v>
      </c>
      <c r="E377" s="109" t="s">
        <v>14</v>
      </c>
      <c r="F377" s="77">
        <v>2641.6700000000001</v>
      </c>
      <c r="G377" s="78">
        <f t="shared" si="136"/>
        <v>3170</v>
      </c>
      <c r="H377" s="78">
        <f t="shared" si="137"/>
        <v>3170</v>
      </c>
      <c r="I377" s="78">
        <v>3804</v>
      </c>
      <c r="J377" s="25">
        <f t="shared" si="138"/>
        <v>0.19999999999999996</v>
      </c>
      <c r="K377" s="110" t="s">
        <v>354</v>
      </c>
      <c r="L377" s="111" t="s">
        <v>352</v>
      </c>
      <c r="M377" s="112" t="s">
        <v>14</v>
      </c>
      <c r="N377" s="113"/>
      <c r="O377" s="113">
        <v>3804</v>
      </c>
      <c r="P377" s="81">
        <f t="shared" si="135"/>
        <v>0</v>
      </c>
      <c r="Q377" s="82" t="s">
        <v>354</v>
      </c>
      <c r="R377" s="185" t="s">
        <v>352</v>
      </c>
      <c r="S377" s="114" t="s">
        <v>14</v>
      </c>
      <c r="T377" s="106">
        <v>2641.6700000000001</v>
      </c>
      <c r="U377" s="86" t="b">
        <f t="shared" si="140"/>
        <v>1</v>
      </c>
      <c r="V377" s="87">
        <f t="shared" si="141"/>
        <v>0</v>
      </c>
      <c r="W377" s="108" t="s">
        <v>354</v>
      </c>
      <c r="X377" s="109" t="s">
        <v>352</v>
      </c>
      <c r="Y377" s="109" t="s">
        <v>14</v>
      </c>
      <c r="Z377" s="89">
        <v>3804</v>
      </c>
      <c r="AA377" s="90" t="b">
        <f t="shared" si="142"/>
        <v>1</v>
      </c>
      <c r="AB377" s="81">
        <f t="shared" si="143"/>
        <v>0</v>
      </c>
      <c r="AC377" s="91">
        <f t="shared" si="144"/>
        <v>0</v>
      </c>
      <c r="AF377" s="115" t="s">
        <v>354</v>
      </c>
      <c r="AG377" s="186" t="s">
        <v>352</v>
      </c>
      <c r="AH377" s="109" t="s">
        <v>14</v>
      </c>
      <c r="AI377" s="78">
        <v>4250</v>
      </c>
      <c r="AJ377" s="78">
        <f t="shared" si="145"/>
        <v>5100</v>
      </c>
      <c r="AK377" s="72" t="b">
        <f t="shared" si="146"/>
        <v>1</v>
      </c>
      <c r="AL377" s="93">
        <f t="shared" si="147"/>
        <v>1930</v>
      </c>
      <c r="AM377" s="93">
        <f t="shared" si="148"/>
        <v>5100</v>
      </c>
      <c r="AN377" s="93">
        <f t="shared" si="149"/>
        <v>6120</v>
      </c>
      <c r="AO377" s="25">
        <f t="shared" si="150"/>
        <v>0.20000000000000001</v>
      </c>
      <c r="AQ377" s="2">
        <f t="shared" si="151"/>
        <v>2316</v>
      </c>
      <c r="AR377" s="2">
        <f t="shared" si="152"/>
        <v>4250</v>
      </c>
      <c r="AS377" t="b">
        <f>AF377='[3]Материалы в ДС'!A351</f>
        <v>1</v>
      </c>
      <c r="AT377" s="95">
        <f>AI377-'[3]Материалы в ДС'!D351</f>
        <v>0</v>
      </c>
    </row>
    <row r="378" ht="30" customHeight="1" outlineLevel="1">
      <c r="A378" s="108" t="s">
        <v>355</v>
      </c>
      <c r="B378" s="183"/>
      <c r="C378" s="183"/>
      <c r="D378" s="184" t="s">
        <v>352</v>
      </c>
      <c r="E378" s="109" t="s">
        <v>14</v>
      </c>
      <c r="F378" s="77">
        <v>1372.6700000000001</v>
      </c>
      <c r="G378" s="78">
        <f t="shared" si="136"/>
        <v>1647.2</v>
      </c>
      <c r="H378" s="78">
        <f t="shared" si="137"/>
        <v>1647.5</v>
      </c>
      <c r="I378" s="78">
        <v>1977</v>
      </c>
      <c r="J378" s="25">
        <f t="shared" si="138"/>
        <v>0.20021855269548317</v>
      </c>
      <c r="K378" s="110" t="s">
        <v>355</v>
      </c>
      <c r="L378" s="111" t="s">
        <v>352</v>
      </c>
      <c r="M378" s="112" t="s">
        <v>14</v>
      </c>
      <c r="N378" s="113"/>
      <c r="O378" s="113">
        <v>1977</v>
      </c>
      <c r="P378" s="81">
        <f t="shared" si="135"/>
        <v>0</v>
      </c>
      <c r="Q378" s="82" t="s">
        <v>355</v>
      </c>
      <c r="R378" s="185" t="s">
        <v>352</v>
      </c>
      <c r="S378" s="114" t="s">
        <v>14</v>
      </c>
      <c r="T378" s="106">
        <v>1372.6700000000001</v>
      </c>
      <c r="U378" s="86" t="b">
        <f t="shared" si="140"/>
        <v>1</v>
      </c>
      <c r="V378" s="87">
        <f t="shared" si="141"/>
        <v>0</v>
      </c>
      <c r="W378" s="108" t="s">
        <v>355</v>
      </c>
      <c r="X378" s="109" t="s">
        <v>352</v>
      </c>
      <c r="Y378" s="109" t="s">
        <v>14</v>
      </c>
      <c r="Z378" s="89">
        <v>1977</v>
      </c>
      <c r="AA378" s="90" t="b">
        <f t="shared" si="142"/>
        <v>1</v>
      </c>
      <c r="AB378" s="81">
        <f t="shared" si="143"/>
        <v>0</v>
      </c>
      <c r="AC378" s="91">
        <f t="shared" si="144"/>
        <v>0</v>
      </c>
      <c r="AF378" s="115" t="s">
        <v>355</v>
      </c>
      <c r="AG378" s="186" t="s">
        <v>352</v>
      </c>
      <c r="AH378" s="109" t="s">
        <v>14</v>
      </c>
      <c r="AI378" s="78">
        <v>2177.5</v>
      </c>
      <c r="AJ378" s="78">
        <f t="shared" si="145"/>
        <v>2613</v>
      </c>
      <c r="AK378" s="72" t="b">
        <f t="shared" si="146"/>
        <v>1</v>
      </c>
      <c r="AL378" s="93">
        <f t="shared" si="147"/>
        <v>965.79999999999995</v>
      </c>
      <c r="AM378" s="93">
        <f t="shared" si="148"/>
        <v>2613.3333333333335</v>
      </c>
      <c r="AN378" s="93">
        <f t="shared" si="149"/>
        <v>3136</v>
      </c>
      <c r="AO378" s="25">
        <f t="shared" si="150"/>
        <v>0.20015308075009566</v>
      </c>
      <c r="AQ378" s="2">
        <f t="shared" si="151"/>
        <v>1159</v>
      </c>
      <c r="AR378" s="2">
        <f t="shared" si="152"/>
        <v>2177.5</v>
      </c>
      <c r="AS378" t="b">
        <f>AF378='[3]Материалы в ДС'!A352</f>
        <v>1</v>
      </c>
      <c r="AT378" s="95">
        <f>AI378-'[3]Материалы в ДС'!D352</f>
        <v>0</v>
      </c>
    </row>
    <row r="379" ht="15" customHeight="1" outlineLevel="1">
      <c r="A379" s="108" t="s">
        <v>356</v>
      </c>
      <c r="B379" s="183"/>
      <c r="C379" s="183"/>
      <c r="D379" s="184" t="s">
        <v>352</v>
      </c>
      <c r="E379" s="109" t="s">
        <v>14</v>
      </c>
      <c r="F379" s="77">
        <v>251</v>
      </c>
      <c r="G379" s="78">
        <f t="shared" si="136"/>
        <v>301.19999999999999</v>
      </c>
      <c r="H379" s="78">
        <f t="shared" si="137"/>
        <v>300.82999999999998</v>
      </c>
      <c r="I379" s="78">
        <v>361</v>
      </c>
      <c r="J379" s="25">
        <f t="shared" si="138"/>
        <v>0.19853917662682607</v>
      </c>
      <c r="K379" s="110" t="s">
        <v>356</v>
      </c>
      <c r="L379" s="111" t="s">
        <v>352</v>
      </c>
      <c r="M379" s="112" t="s">
        <v>14</v>
      </c>
      <c r="N379" s="113"/>
      <c r="O379" s="113">
        <v>361</v>
      </c>
      <c r="P379" s="81">
        <f t="shared" si="135"/>
        <v>0</v>
      </c>
      <c r="Q379" s="82" t="s">
        <v>356</v>
      </c>
      <c r="R379" s="185" t="s">
        <v>352</v>
      </c>
      <c r="S379" s="114" t="s">
        <v>14</v>
      </c>
      <c r="T379" s="85">
        <v>251</v>
      </c>
      <c r="U379" s="86" t="b">
        <f t="shared" si="140"/>
        <v>1</v>
      </c>
      <c r="V379" s="87">
        <f t="shared" si="141"/>
        <v>0</v>
      </c>
      <c r="W379" s="108" t="s">
        <v>356</v>
      </c>
      <c r="X379" s="109" t="s">
        <v>352</v>
      </c>
      <c r="Y379" s="109" t="s">
        <v>14</v>
      </c>
      <c r="Z379" s="89">
        <v>361</v>
      </c>
      <c r="AA379" s="90" t="b">
        <f t="shared" si="142"/>
        <v>1</v>
      </c>
      <c r="AB379" s="81">
        <f t="shared" si="143"/>
        <v>0</v>
      </c>
      <c r="AC379" s="91">
        <f t="shared" si="144"/>
        <v>0</v>
      </c>
      <c r="AF379" s="115" t="s">
        <v>356</v>
      </c>
      <c r="AG379" s="186" t="s">
        <v>352</v>
      </c>
      <c r="AH379" s="109" t="s">
        <v>14</v>
      </c>
      <c r="AI379" s="78">
        <v>350</v>
      </c>
      <c r="AJ379" s="78">
        <f t="shared" si="145"/>
        <v>420</v>
      </c>
      <c r="AK379" s="72" t="b">
        <f t="shared" si="146"/>
        <v>1</v>
      </c>
      <c r="AL379" s="93">
        <f t="shared" si="147"/>
        <v>118.80000000000001</v>
      </c>
      <c r="AM379" s="93">
        <f t="shared" si="148"/>
        <v>419.16666666666669</v>
      </c>
      <c r="AN379" s="93">
        <f t="shared" si="149"/>
        <v>503</v>
      </c>
      <c r="AO379" s="25">
        <f t="shared" si="150"/>
        <v>0.19761904761904761</v>
      </c>
      <c r="AQ379" s="2">
        <f t="shared" si="151"/>
        <v>142</v>
      </c>
      <c r="AR379" s="2">
        <f t="shared" si="152"/>
        <v>350</v>
      </c>
      <c r="AS379" t="b">
        <f>AF379='[3]Материалы в ДС'!A353</f>
        <v>1</v>
      </c>
      <c r="AT379" s="95">
        <f>AI379-'[3]Материалы в ДС'!D353</f>
        <v>0</v>
      </c>
    </row>
    <row r="380" ht="15" customHeight="1" outlineLevel="1">
      <c r="A380" s="108" t="s">
        <v>357</v>
      </c>
      <c r="B380" s="183"/>
      <c r="C380" s="183"/>
      <c r="D380" s="184" t="s">
        <v>352</v>
      </c>
      <c r="E380" s="109" t="s">
        <v>14</v>
      </c>
      <c r="F380" s="77">
        <v>265</v>
      </c>
      <c r="G380" s="78">
        <f t="shared" si="136"/>
        <v>318</v>
      </c>
      <c r="H380" s="78">
        <f t="shared" si="137"/>
        <v>318.32999999999998</v>
      </c>
      <c r="I380" s="78">
        <v>382</v>
      </c>
      <c r="J380" s="25">
        <f t="shared" si="138"/>
        <v>0.20125786163522008</v>
      </c>
      <c r="K380" s="110" t="s">
        <v>357</v>
      </c>
      <c r="L380" s="111" t="s">
        <v>352</v>
      </c>
      <c r="M380" s="112" t="s">
        <v>14</v>
      </c>
      <c r="N380" s="113"/>
      <c r="O380" s="113">
        <v>382</v>
      </c>
      <c r="P380" s="81">
        <f t="shared" si="135"/>
        <v>0</v>
      </c>
      <c r="Q380" s="82" t="s">
        <v>357</v>
      </c>
      <c r="R380" s="185" t="s">
        <v>352</v>
      </c>
      <c r="S380" s="114" t="s">
        <v>14</v>
      </c>
      <c r="T380" s="85">
        <v>265</v>
      </c>
      <c r="U380" s="86" t="b">
        <f t="shared" si="140"/>
        <v>1</v>
      </c>
      <c r="V380" s="87">
        <f t="shared" si="141"/>
        <v>0</v>
      </c>
      <c r="W380" s="108" t="s">
        <v>357</v>
      </c>
      <c r="X380" s="109" t="s">
        <v>352</v>
      </c>
      <c r="Y380" s="109" t="s">
        <v>14</v>
      </c>
      <c r="Z380" s="89">
        <v>382</v>
      </c>
      <c r="AA380" s="90" t="b">
        <f t="shared" si="142"/>
        <v>1</v>
      </c>
      <c r="AB380" s="81">
        <f t="shared" si="143"/>
        <v>0</v>
      </c>
      <c r="AC380" s="91">
        <f t="shared" si="144"/>
        <v>0</v>
      </c>
      <c r="AF380" s="115" t="s">
        <v>357</v>
      </c>
      <c r="AG380" s="186" t="s">
        <v>352</v>
      </c>
      <c r="AH380" s="109" t="s">
        <v>14</v>
      </c>
      <c r="AI380" s="78">
        <v>369.17000000000002</v>
      </c>
      <c r="AJ380" s="78">
        <f t="shared" si="145"/>
        <v>443</v>
      </c>
      <c r="AK380" s="72" t="b">
        <f t="shared" si="146"/>
        <v>1</v>
      </c>
      <c r="AL380" s="93">
        <f t="shared" si="147"/>
        <v>125</v>
      </c>
      <c r="AM380" s="93">
        <f t="shared" si="148"/>
        <v>443.33333333333337</v>
      </c>
      <c r="AN380" s="93">
        <f t="shared" si="149"/>
        <v>532</v>
      </c>
      <c r="AO380" s="25">
        <f t="shared" si="150"/>
        <v>0.20090293453724606</v>
      </c>
      <c r="AQ380" s="2">
        <f t="shared" si="151"/>
        <v>150</v>
      </c>
      <c r="AR380" s="2">
        <f t="shared" si="152"/>
        <v>369.17000000000002</v>
      </c>
      <c r="AS380" t="b">
        <f>AF380='[3]Материалы в ДС'!A354</f>
        <v>1</v>
      </c>
      <c r="AT380" s="95">
        <f>AI380-'[3]Материалы в ДС'!D354</f>
        <v>0</v>
      </c>
    </row>
    <row r="381" ht="15" customHeight="1" outlineLevel="1">
      <c r="A381" s="108" t="s">
        <v>358</v>
      </c>
      <c r="B381" s="183"/>
      <c r="C381" s="183"/>
      <c r="D381" s="184" t="s">
        <v>352</v>
      </c>
      <c r="E381" s="109" t="s">
        <v>14</v>
      </c>
      <c r="F381" s="77">
        <v>1386.3299999999999</v>
      </c>
      <c r="G381" s="78">
        <f t="shared" si="136"/>
        <v>1663.6000000000001</v>
      </c>
      <c r="H381" s="78">
        <f t="shared" si="137"/>
        <v>1663.3299999999999</v>
      </c>
      <c r="I381" s="78">
        <v>1996</v>
      </c>
      <c r="J381" s="25">
        <f t="shared" si="138"/>
        <v>0.19980764606876633</v>
      </c>
      <c r="K381" s="110" t="s">
        <v>358</v>
      </c>
      <c r="L381" s="111" t="s">
        <v>352</v>
      </c>
      <c r="M381" s="112" t="s">
        <v>14</v>
      </c>
      <c r="N381" s="113"/>
      <c r="O381" s="113">
        <v>1996</v>
      </c>
      <c r="P381" s="81">
        <f t="shared" si="135"/>
        <v>0</v>
      </c>
      <c r="Q381" s="82" t="s">
        <v>358</v>
      </c>
      <c r="R381" s="185" t="s">
        <v>352</v>
      </c>
      <c r="S381" s="114" t="s">
        <v>14</v>
      </c>
      <c r="T381" s="106">
        <v>1386.3299999999999</v>
      </c>
      <c r="U381" s="86" t="b">
        <f t="shared" si="140"/>
        <v>1</v>
      </c>
      <c r="V381" s="87">
        <f t="shared" si="141"/>
        <v>0</v>
      </c>
      <c r="W381" s="108" t="s">
        <v>358</v>
      </c>
      <c r="X381" s="109" t="s">
        <v>352</v>
      </c>
      <c r="Y381" s="109" t="s">
        <v>14</v>
      </c>
      <c r="Z381" s="89">
        <v>1996</v>
      </c>
      <c r="AA381" s="90" t="b">
        <f t="shared" si="142"/>
        <v>1</v>
      </c>
      <c r="AB381" s="81">
        <f t="shared" si="143"/>
        <v>0</v>
      </c>
      <c r="AC381" s="91">
        <f t="shared" si="144"/>
        <v>0</v>
      </c>
      <c r="AF381" s="115" t="s">
        <v>358</v>
      </c>
      <c r="AG381" s="186" t="s">
        <v>352</v>
      </c>
      <c r="AH381" s="109" t="s">
        <v>14</v>
      </c>
      <c r="AI381" s="78">
        <v>1651.6700000000001</v>
      </c>
      <c r="AJ381" s="78">
        <f t="shared" si="145"/>
        <v>1982</v>
      </c>
      <c r="AK381" s="72" t="b">
        <f t="shared" si="146"/>
        <v>1</v>
      </c>
      <c r="AL381" s="93">
        <f t="shared" si="147"/>
        <v>318.39999999999986</v>
      </c>
      <c r="AM381" s="93">
        <f t="shared" si="148"/>
        <v>1981.6666666666667</v>
      </c>
      <c r="AN381" s="93">
        <f t="shared" si="149"/>
        <v>2378</v>
      </c>
      <c r="AO381" s="25">
        <f t="shared" si="150"/>
        <v>0.19979818365287588</v>
      </c>
      <c r="AQ381" s="2">
        <f t="shared" si="151"/>
        <v>382</v>
      </c>
      <c r="AR381" s="2">
        <f t="shared" si="152"/>
        <v>1651.6700000000001</v>
      </c>
      <c r="AS381" t="b">
        <f>AF381='[3]Материалы в ДС'!A355</f>
        <v>1</v>
      </c>
      <c r="AT381" s="95">
        <f>AI381-'[3]Материалы в ДС'!D355</f>
        <v>0</v>
      </c>
    </row>
    <row r="382" ht="15" customHeight="1" outlineLevel="1">
      <c r="A382" s="108" t="s">
        <v>359</v>
      </c>
      <c r="B382" s="183"/>
      <c r="C382" s="183"/>
      <c r="D382" s="184" t="s">
        <v>352</v>
      </c>
      <c r="E382" s="109" t="s">
        <v>14</v>
      </c>
      <c r="F382" s="77">
        <v>147</v>
      </c>
      <c r="G382" s="78">
        <f t="shared" si="136"/>
        <v>176.40000000000001</v>
      </c>
      <c r="H382" s="78">
        <f t="shared" si="137"/>
        <v>176.67000000000002</v>
      </c>
      <c r="I382" s="78">
        <v>212</v>
      </c>
      <c r="J382" s="25">
        <f t="shared" si="138"/>
        <v>0.20181405895691595</v>
      </c>
      <c r="K382" s="110" t="s">
        <v>359</v>
      </c>
      <c r="L382" s="111" t="s">
        <v>352</v>
      </c>
      <c r="M382" s="112" t="s">
        <v>14</v>
      </c>
      <c r="N382" s="113"/>
      <c r="O382" s="113">
        <v>212</v>
      </c>
      <c r="P382" s="81">
        <f t="shared" si="135"/>
        <v>0</v>
      </c>
      <c r="Q382" s="82" t="s">
        <v>359</v>
      </c>
      <c r="R382" s="185" t="s">
        <v>352</v>
      </c>
      <c r="S382" s="114" t="s">
        <v>14</v>
      </c>
      <c r="T382" s="85">
        <v>147</v>
      </c>
      <c r="U382" s="86" t="b">
        <f t="shared" si="140"/>
        <v>1</v>
      </c>
      <c r="V382" s="87">
        <f t="shared" si="141"/>
        <v>0</v>
      </c>
      <c r="W382" s="108" t="s">
        <v>359</v>
      </c>
      <c r="X382" s="109" t="s">
        <v>352</v>
      </c>
      <c r="Y382" s="109" t="s">
        <v>14</v>
      </c>
      <c r="Z382" s="89">
        <v>212</v>
      </c>
      <c r="AA382" s="90" t="b">
        <f t="shared" si="142"/>
        <v>1</v>
      </c>
      <c r="AB382" s="81">
        <f t="shared" si="143"/>
        <v>0</v>
      </c>
      <c r="AC382" s="91">
        <f t="shared" si="144"/>
        <v>0</v>
      </c>
      <c r="AF382" s="115" t="s">
        <v>359</v>
      </c>
      <c r="AG382" s="186" t="s">
        <v>352</v>
      </c>
      <c r="AH382" s="109" t="s">
        <v>14</v>
      </c>
      <c r="AI382" s="78">
        <v>217.5</v>
      </c>
      <c r="AJ382" s="78">
        <f t="shared" si="145"/>
        <v>261</v>
      </c>
      <c r="AK382" s="72" t="b">
        <f t="shared" si="146"/>
        <v>1</v>
      </c>
      <c r="AL382" s="93">
        <f t="shared" si="147"/>
        <v>84.599999999999994</v>
      </c>
      <c r="AM382" s="93">
        <f t="shared" si="148"/>
        <v>261.66666666666669</v>
      </c>
      <c r="AN382" s="93">
        <f t="shared" si="149"/>
        <v>314</v>
      </c>
      <c r="AO382" s="25">
        <f t="shared" si="150"/>
        <v>0.20306513409961685</v>
      </c>
      <c r="AQ382" s="2">
        <f t="shared" si="151"/>
        <v>102</v>
      </c>
      <c r="AR382" s="2">
        <f t="shared" si="152"/>
        <v>217.5</v>
      </c>
      <c r="AS382" t="b">
        <f>AF382='[3]Материалы в ДС'!A356</f>
        <v>1</v>
      </c>
      <c r="AT382" s="95">
        <f>AI382-'[3]Материалы в ДС'!D356</f>
        <v>0</v>
      </c>
    </row>
    <row r="383" ht="15" customHeight="1" outlineLevel="1">
      <c r="A383" s="108" t="s">
        <v>360</v>
      </c>
      <c r="B383" s="183"/>
      <c r="C383" s="183"/>
      <c r="D383" s="184" t="s">
        <v>352</v>
      </c>
      <c r="E383" s="109" t="s">
        <v>14</v>
      </c>
      <c r="F383" s="77">
        <v>142.66999999999999</v>
      </c>
      <c r="G383" s="78">
        <f t="shared" si="136"/>
        <v>171.20000000000002</v>
      </c>
      <c r="H383" s="78">
        <f t="shared" si="137"/>
        <v>170.83000000000001</v>
      </c>
      <c r="I383" s="78">
        <v>205</v>
      </c>
      <c r="J383" s="25">
        <f t="shared" si="138"/>
        <v>0.19742990654205594</v>
      </c>
      <c r="K383" s="110" t="s">
        <v>360</v>
      </c>
      <c r="L383" s="111" t="s">
        <v>352</v>
      </c>
      <c r="M383" s="112" t="s">
        <v>14</v>
      </c>
      <c r="N383" s="113"/>
      <c r="O383" s="113">
        <v>205</v>
      </c>
      <c r="P383" s="81">
        <f t="shared" si="135"/>
        <v>0</v>
      </c>
      <c r="Q383" s="82" t="s">
        <v>360</v>
      </c>
      <c r="R383" s="185" t="s">
        <v>352</v>
      </c>
      <c r="S383" s="114" t="s">
        <v>14</v>
      </c>
      <c r="T383" s="85">
        <v>142.66999999999999</v>
      </c>
      <c r="U383" s="86" t="b">
        <f t="shared" si="140"/>
        <v>1</v>
      </c>
      <c r="V383" s="87">
        <f t="shared" si="141"/>
        <v>0</v>
      </c>
      <c r="W383" s="108" t="s">
        <v>360</v>
      </c>
      <c r="X383" s="109" t="s">
        <v>352</v>
      </c>
      <c r="Y383" s="109" t="s">
        <v>14</v>
      </c>
      <c r="Z383" s="89">
        <v>205</v>
      </c>
      <c r="AA383" s="90" t="b">
        <f t="shared" si="142"/>
        <v>1</v>
      </c>
      <c r="AB383" s="81">
        <f t="shared" si="143"/>
        <v>0</v>
      </c>
      <c r="AC383" s="91">
        <f t="shared" si="144"/>
        <v>0</v>
      </c>
      <c r="AF383" s="115" t="s">
        <v>360</v>
      </c>
      <c r="AG383" s="186" t="s">
        <v>352</v>
      </c>
      <c r="AH383" s="109" t="s">
        <v>14</v>
      </c>
      <c r="AI383" s="78">
        <v>250</v>
      </c>
      <c r="AJ383" s="78">
        <f t="shared" si="145"/>
        <v>300</v>
      </c>
      <c r="AK383" s="72" t="b">
        <f t="shared" si="146"/>
        <v>1</v>
      </c>
      <c r="AL383" s="93">
        <f t="shared" si="147"/>
        <v>128.79999999999998</v>
      </c>
      <c r="AM383" s="93">
        <f t="shared" si="148"/>
        <v>299.16666666666669</v>
      </c>
      <c r="AN383" s="93">
        <f t="shared" si="149"/>
        <v>359</v>
      </c>
      <c r="AO383" s="25">
        <f t="shared" si="150"/>
        <v>0.19666666666666666</v>
      </c>
      <c r="AQ383" s="2">
        <f t="shared" si="151"/>
        <v>154</v>
      </c>
      <c r="AR383" s="2">
        <f t="shared" si="152"/>
        <v>250</v>
      </c>
      <c r="AS383" t="b">
        <f>AF383='[3]Материалы в ДС'!A357</f>
        <v>1</v>
      </c>
      <c r="AT383" s="95">
        <f>AI383-'[3]Материалы в ДС'!D357</f>
        <v>0</v>
      </c>
    </row>
    <row r="384" ht="15" customHeight="1" outlineLevel="1">
      <c r="A384" s="108" t="s">
        <v>361</v>
      </c>
      <c r="B384" s="183"/>
      <c r="C384" s="183"/>
      <c r="D384" s="184" t="s">
        <v>352</v>
      </c>
      <c r="E384" s="109" t="s">
        <v>14</v>
      </c>
      <c r="F384" s="77">
        <v>154.33000000000001</v>
      </c>
      <c r="G384" s="78">
        <f t="shared" si="136"/>
        <v>185.20000000000002</v>
      </c>
      <c r="H384" s="78">
        <f t="shared" si="137"/>
        <v>185</v>
      </c>
      <c r="I384" s="78">
        <v>222</v>
      </c>
      <c r="J384" s="25">
        <f t="shared" si="138"/>
        <v>0.1987041036717061</v>
      </c>
      <c r="K384" s="110" t="s">
        <v>361</v>
      </c>
      <c r="L384" s="111" t="s">
        <v>352</v>
      </c>
      <c r="M384" s="112" t="s">
        <v>14</v>
      </c>
      <c r="N384" s="113"/>
      <c r="O384" s="113">
        <v>222</v>
      </c>
      <c r="P384" s="81">
        <f t="shared" si="135"/>
        <v>0</v>
      </c>
      <c r="Q384" s="82" t="s">
        <v>361</v>
      </c>
      <c r="R384" s="185" t="s">
        <v>352</v>
      </c>
      <c r="S384" s="114" t="s">
        <v>14</v>
      </c>
      <c r="T384" s="85">
        <v>154.33000000000001</v>
      </c>
      <c r="U384" s="86" t="b">
        <f t="shared" si="140"/>
        <v>1</v>
      </c>
      <c r="V384" s="87">
        <f t="shared" si="141"/>
        <v>0</v>
      </c>
      <c r="W384" s="108" t="s">
        <v>361</v>
      </c>
      <c r="X384" s="109" t="s">
        <v>352</v>
      </c>
      <c r="Y384" s="109" t="s">
        <v>14</v>
      </c>
      <c r="Z384" s="89">
        <v>222</v>
      </c>
      <c r="AA384" s="90" t="b">
        <f t="shared" si="142"/>
        <v>1</v>
      </c>
      <c r="AB384" s="81">
        <f t="shared" si="143"/>
        <v>0</v>
      </c>
      <c r="AC384" s="91">
        <f t="shared" si="144"/>
        <v>0</v>
      </c>
      <c r="AF384" s="115" t="s">
        <v>361</v>
      </c>
      <c r="AG384" s="186" t="s">
        <v>352</v>
      </c>
      <c r="AH384" s="109" t="s">
        <v>14</v>
      </c>
      <c r="AI384" s="78">
        <v>262.5</v>
      </c>
      <c r="AJ384" s="78">
        <f t="shared" si="145"/>
        <v>315</v>
      </c>
      <c r="AK384" s="72" t="b">
        <f t="shared" si="146"/>
        <v>1</v>
      </c>
      <c r="AL384" s="93">
        <f t="shared" si="147"/>
        <v>129.79999999999998</v>
      </c>
      <c r="AM384" s="93">
        <f t="shared" si="148"/>
        <v>315</v>
      </c>
      <c r="AN384" s="93">
        <f t="shared" si="149"/>
        <v>378</v>
      </c>
      <c r="AO384" s="25">
        <f t="shared" si="150"/>
        <v>0.20000000000000001</v>
      </c>
      <c r="AQ384" s="2">
        <f t="shared" si="151"/>
        <v>156</v>
      </c>
      <c r="AR384" s="2">
        <f t="shared" si="152"/>
        <v>262.5</v>
      </c>
      <c r="AS384" t="b">
        <f>AF384='[3]Материалы в ДС'!A358</f>
        <v>1</v>
      </c>
      <c r="AT384" s="95">
        <f>AI384-'[3]Материалы в ДС'!D358</f>
        <v>0</v>
      </c>
    </row>
    <row r="385" ht="15" customHeight="1" outlineLevel="1">
      <c r="A385" s="108" t="s">
        <v>362</v>
      </c>
      <c r="B385" s="183"/>
      <c r="C385" s="183"/>
      <c r="D385" s="184" t="s">
        <v>352</v>
      </c>
      <c r="E385" s="109" t="s">
        <v>14</v>
      </c>
      <c r="F385" s="77">
        <v>317</v>
      </c>
      <c r="G385" s="78">
        <f t="shared" si="136"/>
        <v>380.40000000000003</v>
      </c>
      <c r="H385" s="78">
        <f t="shared" si="137"/>
        <v>380</v>
      </c>
      <c r="I385" s="78">
        <v>456</v>
      </c>
      <c r="J385" s="25">
        <f t="shared" si="138"/>
        <v>0.19873817034700303</v>
      </c>
      <c r="K385" s="110" t="s">
        <v>362</v>
      </c>
      <c r="L385" s="111" t="s">
        <v>352</v>
      </c>
      <c r="M385" s="112" t="s">
        <v>14</v>
      </c>
      <c r="N385" s="113"/>
      <c r="O385" s="113">
        <v>456</v>
      </c>
      <c r="P385" s="81">
        <f t="shared" si="135"/>
        <v>0</v>
      </c>
      <c r="Q385" s="82" t="s">
        <v>362</v>
      </c>
      <c r="R385" s="185" t="s">
        <v>352</v>
      </c>
      <c r="S385" s="114" t="s">
        <v>14</v>
      </c>
      <c r="T385" s="85">
        <v>317</v>
      </c>
      <c r="U385" s="86" t="b">
        <f t="shared" si="140"/>
        <v>1</v>
      </c>
      <c r="V385" s="87">
        <f t="shared" si="141"/>
        <v>0</v>
      </c>
      <c r="W385" s="108" t="s">
        <v>362</v>
      </c>
      <c r="X385" s="109" t="s">
        <v>352</v>
      </c>
      <c r="Y385" s="109" t="s">
        <v>14</v>
      </c>
      <c r="Z385" s="89">
        <v>456</v>
      </c>
      <c r="AA385" s="90" t="b">
        <f t="shared" si="142"/>
        <v>1</v>
      </c>
      <c r="AB385" s="81">
        <f t="shared" si="143"/>
        <v>0</v>
      </c>
      <c r="AC385" s="91">
        <f t="shared" si="144"/>
        <v>0</v>
      </c>
      <c r="AF385" s="115" t="s">
        <v>362</v>
      </c>
      <c r="AG385" s="186" t="s">
        <v>352</v>
      </c>
      <c r="AH385" s="109" t="s">
        <v>14</v>
      </c>
      <c r="AI385" s="78">
        <v>384.17000000000002</v>
      </c>
      <c r="AJ385" s="78">
        <f t="shared" si="145"/>
        <v>461</v>
      </c>
      <c r="AK385" s="72" t="b">
        <f t="shared" si="146"/>
        <v>1</v>
      </c>
      <c r="AL385" s="93">
        <f t="shared" si="147"/>
        <v>80.599999999999966</v>
      </c>
      <c r="AM385" s="93">
        <f t="shared" si="148"/>
        <v>460.83333333333337</v>
      </c>
      <c r="AN385" s="93">
        <f t="shared" si="149"/>
        <v>553</v>
      </c>
      <c r="AO385" s="25">
        <f t="shared" si="150"/>
        <v>0.19956616052060738</v>
      </c>
      <c r="AQ385" s="2">
        <f t="shared" si="151"/>
        <v>97</v>
      </c>
      <c r="AR385" s="2">
        <f t="shared" si="152"/>
        <v>384.17000000000002</v>
      </c>
      <c r="AS385" t="b">
        <f>AF385='[3]Материалы в ДС'!A359</f>
        <v>1</v>
      </c>
      <c r="AT385" s="95">
        <f>AI385-'[3]Материалы в ДС'!D359</f>
        <v>0</v>
      </c>
    </row>
    <row r="386" ht="15" customHeight="1">
      <c r="A386" s="108" t="s">
        <v>363</v>
      </c>
      <c r="B386" s="183"/>
      <c r="C386" s="183"/>
      <c r="D386" s="184" t="s">
        <v>352</v>
      </c>
      <c r="E386" s="109" t="s">
        <v>14</v>
      </c>
      <c r="F386" s="77">
        <v>332.67000000000002</v>
      </c>
      <c r="G386" s="78">
        <f t="shared" si="136"/>
        <v>399.19999999999999</v>
      </c>
      <c r="H386" s="78">
        <f t="shared" si="137"/>
        <v>399.17000000000002</v>
      </c>
      <c r="I386" s="78">
        <v>479</v>
      </c>
      <c r="J386" s="25">
        <f t="shared" si="138"/>
        <v>0.19989979959919846</v>
      </c>
      <c r="K386" s="110" t="s">
        <v>363</v>
      </c>
      <c r="L386" s="111" t="s">
        <v>352</v>
      </c>
      <c r="M386" s="112" t="s">
        <v>14</v>
      </c>
      <c r="N386" s="113"/>
      <c r="O386" s="113">
        <v>479</v>
      </c>
      <c r="P386" s="81">
        <f t="shared" si="135"/>
        <v>0</v>
      </c>
      <c r="Q386" s="82" t="s">
        <v>363</v>
      </c>
      <c r="R386" s="185" t="s">
        <v>352</v>
      </c>
      <c r="S386" s="114" t="s">
        <v>14</v>
      </c>
      <c r="T386" s="85">
        <v>332.67000000000002</v>
      </c>
      <c r="U386" s="86" t="b">
        <f t="shared" si="140"/>
        <v>1</v>
      </c>
      <c r="V386" s="87">
        <f t="shared" si="141"/>
        <v>0</v>
      </c>
      <c r="W386" s="108" t="s">
        <v>363</v>
      </c>
      <c r="X386" s="109" t="s">
        <v>352</v>
      </c>
      <c r="Y386" s="109" t="s">
        <v>14</v>
      </c>
      <c r="Z386" s="89">
        <v>479</v>
      </c>
      <c r="AA386" s="90" t="b">
        <f t="shared" si="142"/>
        <v>1</v>
      </c>
      <c r="AB386" s="81">
        <f t="shared" si="143"/>
        <v>0</v>
      </c>
      <c r="AC386" s="91">
        <f t="shared" si="144"/>
        <v>0</v>
      </c>
      <c r="AF386" s="115" t="s">
        <v>363</v>
      </c>
      <c r="AG386" s="186" t="s">
        <v>352</v>
      </c>
      <c r="AH386" s="109" t="s">
        <v>14</v>
      </c>
      <c r="AI386" s="78">
        <v>384.17000000000002</v>
      </c>
      <c r="AJ386" s="78">
        <f t="shared" si="145"/>
        <v>461</v>
      </c>
      <c r="AK386" s="72" t="b">
        <f t="shared" si="146"/>
        <v>1</v>
      </c>
      <c r="AL386" s="93">
        <f t="shared" si="147"/>
        <v>61.800000000000011</v>
      </c>
      <c r="AM386" s="93">
        <f t="shared" si="148"/>
        <v>460.83333333333337</v>
      </c>
      <c r="AN386" s="93">
        <f t="shared" si="149"/>
        <v>553</v>
      </c>
      <c r="AO386" s="25">
        <f t="shared" si="150"/>
        <v>0.19956616052060738</v>
      </c>
      <c r="AQ386" s="2">
        <f t="shared" si="151"/>
        <v>74</v>
      </c>
      <c r="AR386" s="2">
        <f t="shared" si="152"/>
        <v>384.17000000000002</v>
      </c>
      <c r="AS386" t="b">
        <f>AF386='[3]Материалы в ДС'!A360</f>
        <v>1</v>
      </c>
      <c r="AT386" s="95">
        <f>AI386-'[3]Материалы в ДС'!D360</f>
        <v>0</v>
      </c>
    </row>
    <row r="387" ht="30" customHeight="1" outlineLevel="1">
      <c r="A387" s="108" t="s">
        <v>364</v>
      </c>
      <c r="B387" s="183"/>
      <c r="C387" s="183"/>
      <c r="D387" s="184" t="s">
        <v>352</v>
      </c>
      <c r="E387" s="109" t="s">
        <v>14</v>
      </c>
      <c r="F387" s="77">
        <v>1420.3299999999999</v>
      </c>
      <c r="G387" s="78">
        <f t="shared" si="136"/>
        <v>1704.4000000000001</v>
      </c>
      <c r="H387" s="78">
        <f t="shared" si="137"/>
        <v>1704.1700000000001</v>
      </c>
      <c r="I387" s="78">
        <v>2045</v>
      </c>
      <c r="J387" s="25">
        <f t="shared" si="138"/>
        <v>0.19983571931471489</v>
      </c>
      <c r="K387" s="110" t="s">
        <v>364</v>
      </c>
      <c r="L387" s="111" t="s">
        <v>352</v>
      </c>
      <c r="M387" s="112" t="s">
        <v>14</v>
      </c>
      <c r="N387" s="113"/>
      <c r="O387" s="113">
        <v>2045</v>
      </c>
      <c r="P387" s="81">
        <f t="shared" si="135"/>
        <v>0</v>
      </c>
      <c r="Q387" s="82" t="s">
        <v>364</v>
      </c>
      <c r="R387" s="185" t="s">
        <v>352</v>
      </c>
      <c r="S387" s="114" t="s">
        <v>14</v>
      </c>
      <c r="T387" s="106">
        <v>1420.3299999999999</v>
      </c>
      <c r="U387" s="86" t="b">
        <f t="shared" si="140"/>
        <v>1</v>
      </c>
      <c r="V387" s="87">
        <f t="shared" si="141"/>
        <v>0</v>
      </c>
      <c r="W387" s="108" t="s">
        <v>364</v>
      </c>
      <c r="X387" s="109" t="s">
        <v>352</v>
      </c>
      <c r="Y387" s="109" t="s">
        <v>14</v>
      </c>
      <c r="Z387" s="89">
        <v>2045</v>
      </c>
      <c r="AA387" s="90" t="b">
        <f t="shared" si="142"/>
        <v>1</v>
      </c>
      <c r="AB387" s="81">
        <f t="shared" si="143"/>
        <v>0</v>
      </c>
      <c r="AC387" s="91">
        <f t="shared" si="144"/>
        <v>0</v>
      </c>
      <c r="AF387" s="115" t="s">
        <v>364</v>
      </c>
      <c r="AG387" s="186" t="s">
        <v>352</v>
      </c>
      <c r="AH387" s="109" t="s">
        <v>14</v>
      </c>
      <c r="AI387" s="78">
        <v>2426.6700000000001</v>
      </c>
      <c r="AJ387" s="78">
        <f t="shared" si="145"/>
        <v>2912</v>
      </c>
      <c r="AK387" s="72" t="b">
        <f t="shared" si="146"/>
        <v>1</v>
      </c>
      <c r="AL387" s="93">
        <f t="shared" si="147"/>
        <v>1207.5999999999999</v>
      </c>
      <c r="AM387" s="93">
        <f t="shared" si="148"/>
        <v>2911.666666666667</v>
      </c>
      <c r="AN387" s="93">
        <f t="shared" si="149"/>
        <v>3494</v>
      </c>
      <c r="AO387" s="25">
        <f t="shared" si="150"/>
        <v>0.19986263736263737</v>
      </c>
      <c r="AQ387" s="2">
        <f t="shared" si="151"/>
        <v>1449</v>
      </c>
      <c r="AR387" s="2">
        <f t="shared" si="152"/>
        <v>2426.6700000000001</v>
      </c>
      <c r="AS387" t="b">
        <f>AF387='[3]Материалы в ДС'!A361</f>
        <v>1</v>
      </c>
      <c r="AT387" s="95">
        <f>AI387-'[3]Материалы в ДС'!D361</f>
        <v>0</v>
      </c>
    </row>
    <row r="388" ht="15" customHeight="1" outlineLevel="1">
      <c r="A388" s="108" t="s">
        <v>365</v>
      </c>
      <c r="B388" s="183"/>
      <c r="C388" s="183"/>
      <c r="D388" s="184" t="s">
        <v>352</v>
      </c>
      <c r="E388" s="109" t="s">
        <v>14</v>
      </c>
      <c r="F388" s="77">
        <v>495.32999999999998</v>
      </c>
      <c r="G388" s="78">
        <f t="shared" si="136"/>
        <v>594.39999999999998</v>
      </c>
      <c r="H388" s="78">
        <f t="shared" si="137"/>
        <v>594.16999999999996</v>
      </c>
      <c r="I388" s="78">
        <v>713</v>
      </c>
      <c r="J388" s="25">
        <f t="shared" si="138"/>
        <v>0.19952893674293404</v>
      </c>
      <c r="K388" s="110" t="s">
        <v>365</v>
      </c>
      <c r="L388" s="111" t="s">
        <v>352</v>
      </c>
      <c r="M388" s="112" t="s">
        <v>14</v>
      </c>
      <c r="N388" s="113"/>
      <c r="O388" s="113">
        <v>713</v>
      </c>
      <c r="P388" s="81">
        <f t="shared" si="135"/>
        <v>0</v>
      </c>
      <c r="Q388" s="82" t="s">
        <v>365</v>
      </c>
      <c r="R388" s="185" t="s">
        <v>352</v>
      </c>
      <c r="S388" s="114" t="s">
        <v>14</v>
      </c>
      <c r="T388" s="85">
        <v>495.32999999999998</v>
      </c>
      <c r="U388" s="86" t="b">
        <f t="shared" si="140"/>
        <v>1</v>
      </c>
      <c r="V388" s="87">
        <f t="shared" si="141"/>
        <v>0</v>
      </c>
      <c r="W388" s="108" t="s">
        <v>365</v>
      </c>
      <c r="X388" s="109" t="s">
        <v>352</v>
      </c>
      <c r="Y388" s="109" t="s">
        <v>14</v>
      </c>
      <c r="Z388" s="89">
        <v>713</v>
      </c>
      <c r="AA388" s="90" t="b">
        <f t="shared" si="142"/>
        <v>1</v>
      </c>
      <c r="AB388" s="81">
        <f t="shared" si="143"/>
        <v>0</v>
      </c>
      <c r="AC388" s="91">
        <f t="shared" si="144"/>
        <v>0</v>
      </c>
      <c r="AF388" s="115" t="s">
        <v>365</v>
      </c>
      <c r="AG388" s="186" t="s">
        <v>352</v>
      </c>
      <c r="AH388" s="109" t="s">
        <v>14</v>
      </c>
      <c r="AI388" s="78">
        <v>535.83000000000004</v>
      </c>
      <c r="AJ388" s="78">
        <f t="shared" si="145"/>
        <v>643</v>
      </c>
      <c r="AK388" s="72" t="b">
        <f t="shared" si="146"/>
        <v>1</v>
      </c>
      <c r="AL388" s="93">
        <f t="shared" si="147"/>
        <v>48.600000000000023</v>
      </c>
      <c r="AM388" s="93">
        <f t="shared" si="148"/>
        <v>642.5</v>
      </c>
      <c r="AN388" s="93">
        <f t="shared" si="149"/>
        <v>771</v>
      </c>
      <c r="AO388" s="25">
        <f t="shared" si="150"/>
        <v>0.19906687402799378</v>
      </c>
      <c r="AQ388" s="2">
        <f t="shared" si="151"/>
        <v>58</v>
      </c>
      <c r="AR388" s="2">
        <f t="shared" si="152"/>
        <v>535.83000000000004</v>
      </c>
      <c r="AS388" t="b">
        <f>AF388='[3]Материалы в ДС'!A362</f>
        <v>1</v>
      </c>
      <c r="AT388" s="95">
        <f>AI388-'[3]Материалы в ДС'!D362</f>
        <v>0</v>
      </c>
    </row>
    <row r="389" ht="30" customHeight="1" outlineLevel="1">
      <c r="A389" s="108" t="s">
        <v>366</v>
      </c>
      <c r="B389" s="183"/>
      <c r="C389" s="183"/>
      <c r="D389" s="184" t="s">
        <v>352</v>
      </c>
      <c r="E389" s="109" t="s">
        <v>14</v>
      </c>
      <c r="F389" s="77">
        <v>1987.6700000000001</v>
      </c>
      <c r="G389" s="78">
        <f t="shared" si="136"/>
        <v>2385.2000000000003</v>
      </c>
      <c r="H389" s="78">
        <f t="shared" si="137"/>
        <v>2385</v>
      </c>
      <c r="I389" s="78">
        <v>2862</v>
      </c>
      <c r="J389" s="25">
        <f t="shared" si="138"/>
        <v>0.19989937950695946</v>
      </c>
      <c r="K389" s="110" t="s">
        <v>366</v>
      </c>
      <c r="L389" s="111" t="s">
        <v>352</v>
      </c>
      <c r="M389" s="112" t="s">
        <v>14</v>
      </c>
      <c r="N389" s="113"/>
      <c r="O389" s="113">
        <v>2862</v>
      </c>
      <c r="P389" s="81">
        <f t="shared" si="135"/>
        <v>0</v>
      </c>
      <c r="Q389" s="82" t="s">
        <v>366</v>
      </c>
      <c r="R389" s="185" t="s">
        <v>352</v>
      </c>
      <c r="S389" s="114" t="s">
        <v>14</v>
      </c>
      <c r="T389" s="106">
        <v>1987.6700000000001</v>
      </c>
      <c r="U389" s="86" t="b">
        <f t="shared" si="140"/>
        <v>1</v>
      </c>
      <c r="V389" s="87">
        <f t="shared" si="141"/>
        <v>0</v>
      </c>
      <c r="W389" s="108" t="s">
        <v>366</v>
      </c>
      <c r="X389" s="109" t="s">
        <v>352</v>
      </c>
      <c r="Y389" s="109" t="s">
        <v>14</v>
      </c>
      <c r="Z389" s="89">
        <v>2862</v>
      </c>
      <c r="AA389" s="90" t="b">
        <f t="shared" si="142"/>
        <v>1</v>
      </c>
      <c r="AB389" s="81">
        <f t="shared" si="143"/>
        <v>0</v>
      </c>
      <c r="AC389" s="91">
        <f t="shared" si="144"/>
        <v>0</v>
      </c>
      <c r="AF389" s="115" t="s">
        <v>366</v>
      </c>
      <c r="AG389" s="186" t="s">
        <v>352</v>
      </c>
      <c r="AH389" s="109" t="s">
        <v>14</v>
      </c>
      <c r="AI389" s="78">
        <v>2483.3299999999999</v>
      </c>
      <c r="AJ389" s="78">
        <f t="shared" si="145"/>
        <v>2980</v>
      </c>
      <c r="AK389" s="72" t="b">
        <f t="shared" si="146"/>
        <v>1</v>
      </c>
      <c r="AL389" s="93">
        <f t="shared" si="147"/>
        <v>594.79999999999973</v>
      </c>
      <c r="AM389" s="93">
        <f t="shared" si="148"/>
        <v>2980</v>
      </c>
      <c r="AN389" s="93">
        <f t="shared" si="149"/>
        <v>3576</v>
      </c>
      <c r="AO389" s="25">
        <f t="shared" si="150"/>
        <v>0.20000000000000001</v>
      </c>
      <c r="AQ389" s="2">
        <f t="shared" si="151"/>
        <v>714</v>
      </c>
      <c r="AR389" s="2">
        <f t="shared" si="152"/>
        <v>2483.3299999999999</v>
      </c>
      <c r="AS389" t="b">
        <f>AF389='[3]Материалы в ДС'!A363</f>
        <v>1</v>
      </c>
      <c r="AT389" s="95">
        <f>AI389-'[3]Материалы в ДС'!D363</f>
        <v>0</v>
      </c>
    </row>
    <row r="390" ht="30" customHeight="1" outlineLevel="1">
      <c r="A390" s="108" t="s">
        <v>367</v>
      </c>
      <c r="B390" s="183"/>
      <c r="C390" s="183"/>
      <c r="D390" s="184" t="s">
        <v>352</v>
      </c>
      <c r="E390" s="109" t="s">
        <v>14</v>
      </c>
      <c r="F390" s="77">
        <v>2260.6700000000001</v>
      </c>
      <c r="G390" s="78">
        <f t="shared" si="136"/>
        <v>2712.8000000000002</v>
      </c>
      <c r="H390" s="78">
        <f t="shared" si="137"/>
        <v>2712.5</v>
      </c>
      <c r="I390" s="78">
        <v>3255</v>
      </c>
      <c r="J390" s="25">
        <f t="shared" si="138"/>
        <v>0.19986729578295481</v>
      </c>
      <c r="K390" s="110" t="s">
        <v>367</v>
      </c>
      <c r="L390" s="111" t="s">
        <v>352</v>
      </c>
      <c r="M390" s="112" t="s">
        <v>14</v>
      </c>
      <c r="N390" s="113"/>
      <c r="O390" s="113">
        <v>3255</v>
      </c>
      <c r="P390" s="81">
        <f t="shared" si="135"/>
        <v>0</v>
      </c>
      <c r="Q390" s="82" t="s">
        <v>367</v>
      </c>
      <c r="R390" s="185" t="s">
        <v>352</v>
      </c>
      <c r="S390" s="114" t="s">
        <v>14</v>
      </c>
      <c r="T390" s="106">
        <v>2260.6700000000001</v>
      </c>
      <c r="U390" s="86" t="b">
        <f t="shared" si="140"/>
        <v>1</v>
      </c>
      <c r="V390" s="87">
        <f t="shared" si="141"/>
        <v>0</v>
      </c>
      <c r="W390" s="108" t="s">
        <v>367</v>
      </c>
      <c r="X390" s="109" t="s">
        <v>352</v>
      </c>
      <c r="Y390" s="109" t="s">
        <v>14</v>
      </c>
      <c r="Z390" s="89">
        <v>3255</v>
      </c>
      <c r="AA390" s="90" t="b">
        <f t="shared" si="142"/>
        <v>1</v>
      </c>
      <c r="AB390" s="81">
        <f t="shared" si="143"/>
        <v>0</v>
      </c>
      <c r="AC390" s="91">
        <f t="shared" si="144"/>
        <v>0</v>
      </c>
      <c r="AF390" s="115" t="s">
        <v>367</v>
      </c>
      <c r="AG390" s="186" t="s">
        <v>352</v>
      </c>
      <c r="AH390" s="109" t="s">
        <v>14</v>
      </c>
      <c r="AI390" s="78">
        <v>3416.6700000000001</v>
      </c>
      <c r="AJ390" s="78">
        <f t="shared" si="145"/>
        <v>4100</v>
      </c>
      <c r="AK390" s="72" t="b">
        <f t="shared" si="146"/>
        <v>1</v>
      </c>
      <c r="AL390" s="93">
        <f t="shared" si="147"/>
        <v>1387.1999999999998</v>
      </c>
      <c r="AM390" s="93">
        <f t="shared" si="148"/>
        <v>4099.166666666667</v>
      </c>
      <c r="AN390" s="93">
        <f t="shared" si="149"/>
        <v>4919</v>
      </c>
      <c r="AO390" s="25">
        <f t="shared" si="150"/>
        <v>0.19975609756097562</v>
      </c>
      <c r="AQ390" s="2">
        <f t="shared" si="151"/>
        <v>1664</v>
      </c>
      <c r="AR390" s="2">
        <f t="shared" si="152"/>
        <v>3416.6700000000001</v>
      </c>
      <c r="AS390" t="b">
        <f>AF390='[3]Материалы в ДС'!A364</f>
        <v>1</v>
      </c>
      <c r="AT390" s="95">
        <f>AI390-'[3]Материалы в ДС'!D364</f>
        <v>0</v>
      </c>
    </row>
    <row r="391" ht="30" customHeight="1" outlineLevel="1">
      <c r="A391" s="108" t="s">
        <v>368</v>
      </c>
      <c r="B391" s="183"/>
      <c r="C391" s="183"/>
      <c r="D391" s="187" t="s">
        <v>369</v>
      </c>
      <c r="E391" s="109" t="s">
        <v>14</v>
      </c>
      <c r="F391" s="77">
        <v>17032.330000000002</v>
      </c>
      <c r="G391" s="78">
        <f t="shared" si="136"/>
        <v>20438.799999999999</v>
      </c>
      <c r="H391" s="78">
        <f t="shared" si="137"/>
        <v>20439.170000000002</v>
      </c>
      <c r="I391" s="78">
        <v>24527</v>
      </c>
      <c r="J391" s="25">
        <f t="shared" si="138"/>
        <v>0.20002152768264292</v>
      </c>
      <c r="K391" s="110" t="s">
        <v>368</v>
      </c>
      <c r="L391" s="111" t="s">
        <v>369</v>
      </c>
      <c r="M391" s="112" t="s">
        <v>14</v>
      </c>
      <c r="N391" s="113"/>
      <c r="O391" s="113">
        <v>24527</v>
      </c>
      <c r="P391" s="81">
        <f t="shared" si="135"/>
        <v>0</v>
      </c>
      <c r="Q391" s="82" t="s">
        <v>368</v>
      </c>
      <c r="R391" s="188" t="s">
        <v>369</v>
      </c>
      <c r="S391" s="114" t="s">
        <v>14</v>
      </c>
      <c r="T391" s="106">
        <v>17032.330000000002</v>
      </c>
      <c r="U391" s="86" t="b">
        <f t="shared" si="140"/>
        <v>1</v>
      </c>
      <c r="V391" s="87">
        <f t="shared" si="141"/>
        <v>0</v>
      </c>
      <c r="W391" s="108" t="s">
        <v>368</v>
      </c>
      <c r="X391" s="109" t="s">
        <v>369</v>
      </c>
      <c r="Y391" s="109" t="s">
        <v>14</v>
      </c>
      <c r="Z391" s="89">
        <v>24527</v>
      </c>
      <c r="AA391" s="90" t="b">
        <f t="shared" si="142"/>
        <v>1</v>
      </c>
      <c r="AB391" s="81">
        <f t="shared" si="143"/>
        <v>0</v>
      </c>
      <c r="AC391" s="91">
        <f t="shared" si="144"/>
        <v>0</v>
      </c>
      <c r="AF391" s="115" t="s">
        <v>368</v>
      </c>
      <c r="AG391" s="187" t="s">
        <v>369</v>
      </c>
      <c r="AH391" s="109" t="s">
        <v>14</v>
      </c>
      <c r="AI391" s="78">
        <v>18136.869999999999</v>
      </c>
      <c r="AJ391" s="78">
        <f t="shared" si="145"/>
        <v>21764.239999999998</v>
      </c>
      <c r="AK391" s="72" t="b">
        <f t="shared" si="146"/>
        <v>1</v>
      </c>
      <c r="AL391" s="93">
        <f t="shared" si="147"/>
        <v>1325.4399999999987</v>
      </c>
      <c r="AM391" s="93">
        <f t="shared" si="148"/>
        <v>21765</v>
      </c>
      <c r="AN391" s="93">
        <f t="shared" si="149"/>
        <v>26118</v>
      </c>
      <c r="AO391" s="25">
        <f t="shared" si="150"/>
        <v>0.20004190359966637</v>
      </c>
      <c r="AQ391" s="2">
        <f t="shared" si="151"/>
        <v>1591</v>
      </c>
      <c r="AR391" s="2">
        <f t="shared" si="152"/>
        <v>18136.869999999999</v>
      </c>
      <c r="AS391" t="b">
        <f>AF391='[3]Материалы в ДС'!A365</f>
        <v>1</v>
      </c>
      <c r="AT391" s="95">
        <f>AI391-'[3]Материалы в ДС'!D365</f>
        <v>0</v>
      </c>
    </row>
    <row r="392" ht="15" customHeight="1">
      <c r="A392" s="108" t="s">
        <v>370</v>
      </c>
      <c r="B392" s="183"/>
      <c r="C392" s="183"/>
      <c r="D392" s="184" t="s">
        <v>352</v>
      </c>
      <c r="E392" s="109" t="s">
        <v>14</v>
      </c>
      <c r="F392" s="77">
        <v>147.66999999999999</v>
      </c>
      <c r="G392" s="78">
        <f t="shared" si="136"/>
        <v>177.20000000000002</v>
      </c>
      <c r="H392" s="78">
        <f t="shared" si="137"/>
        <v>177.5</v>
      </c>
      <c r="I392" s="78">
        <v>213</v>
      </c>
      <c r="J392" s="25">
        <f t="shared" si="138"/>
        <v>0.2020316027088036</v>
      </c>
      <c r="K392" s="110" t="s">
        <v>370</v>
      </c>
      <c r="L392" s="111" t="s">
        <v>352</v>
      </c>
      <c r="M392" s="112" t="s">
        <v>14</v>
      </c>
      <c r="N392" s="113"/>
      <c r="O392" s="113">
        <v>213</v>
      </c>
      <c r="P392" s="81">
        <f t="shared" si="135"/>
        <v>0</v>
      </c>
      <c r="Q392" s="82" t="s">
        <v>370</v>
      </c>
      <c r="R392" s="185" t="s">
        <v>352</v>
      </c>
      <c r="S392" s="114" t="s">
        <v>14</v>
      </c>
      <c r="T392" s="85">
        <v>147.66999999999999</v>
      </c>
      <c r="U392" s="86" t="b">
        <f t="shared" si="140"/>
        <v>1</v>
      </c>
      <c r="V392" s="87">
        <f t="shared" si="141"/>
        <v>0</v>
      </c>
      <c r="W392" s="108" t="s">
        <v>370</v>
      </c>
      <c r="X392" s="109" t="s">
        <v>352</v>
      </c>
      <c r="Y392" s="109" t="s">
        <v>14</v>
      </c>
      <c r="Z392" s="89">
        <v>213</v>
      </c>
      <c r="AA392" s="90" t="b">
        <f t="shared" si="142"/>
        <v>1</v>
      </c>
      <c r="AB392" s="81">
        <f t="shared" si="143"/>
        <v>0</v>
      </c>
      <c r="AC392" s="91">
        <f t="shared" si="144"/>
        <v>0</v>
      </c>
      <c r="AF392" s="115" t="s">
        <v>370</v>
      </c>
      <c r="AG392" s="186" t="s">
        <v>352</v>
      </c>
      <c r="AH392" s="109" t="s">
        <v>14</v>
      </c>
      <c r="AI392" s="78">
        <v>214.16999999999999</v>
      </c>
      <c r="AJ392" s="78">
        <f t="shared" si="145"/>
        <v>257</v>
      </c>
      <c r="AK392" s="72" t="b">
        <f t="shared" si="146"/>
        <v>1</v>
      </c>
      <c r="AL392" s="93">
        <f t="shared" si="147"/>
        <v>79.799999999999983</v>
      </c>
      <c r="AM392" s="93">
        <f t="shared" si="148"/>
        <v>257.5</v>
      </c>
      <c r="AN392" s="93">
        <f t="shared" si="149"/>
        <v>309</v>
      </c>
      <c r="AO392" s="25">
        <f t="shared" si="150"/>
        <v>0.20233463035019456</v>
      </c>
      <c r="AQ392" s="2">
        <f t="shared" si="151"/>
        <v>96</v>
      </c>
      <c r="AR392" s="2">
        <f t="shared" si="152"/>
        <v>214.17000000000002</v>
      </c>
      <c r="AS392" t="b">
        <f>AF392='[3]Материалы в ДС'!A366</f>
        <v>1</v>
      </c>
      <c r="AT392" s="95">
        <f>AI392-'[3]Материалы в ДС'!D366</f>
        <v>0</v>
      </c>
    </row>
    <row r="393" ht="15" customHeight="1" outlineLevel="1">
      <c r="A393" s="108" t="s">
        <v>371</v>
      </c>
      <c r="B393" s="183"/>
      <c r="C393" s="183"/>
      <c r="D393" s="184" t="s">
        <v>352</v>
      </c>
      <c r="E393" s="109" t="s">
        <v>14</v>
      </c>
      <c r="F393" s="77">
        <v>15.67</v>
      </c>
      <c r="G393" s="78">
        <f t="shared" si="136"/>
        <v>18.800000000000001</v>
      </c>
      <c r="H393" s="78">
        <f t="shared" si="137"/>
        <v>19.170000000000002</v>
      </c>
      <c r="I393" s="78">
        <v>23</v>
      </c>
      <c r="J393" s="25">
        <f t="shared" si="138"/>
        <v>0.22340425531914887</v>
      </c>
      <c r="K393" s="110" t="s">
        <v>371</v>
      </c>
      <c r="L393" s="111" t="s">
        <v>352</v>
      </c>
      <c r="M393" s="112" t="s">
        <v>14</v>
      </c>
      <c r="N393" s="113"/>
      <c r="O393" s="113">
        <v>23</v>
      </c>
      <c r="P393" s="81">
        <f t="shared" si="135"/>
        <v>0</v>
      </c>
      <c r="Q393" s="82" t="s">
        <v>371</v>
      </c>
      <c r="R393" s="185" t="s">
        <v>352</v>
      </c>
      <c r="S393" s="114" t="s">
        <v>14</v>
      </c>
      <c r="T393" s="85">
        <v>15.67</v>
      </c>
      <c r="U393" s="86" t="b">
        <f t="shared" si="140"/>
        <v>1</v>
      </c>
      <c r="V393" s="87">
        <f t="shared" si="141"/>
        <v>0</v>
      </c>
      <c r="W393" s="108" t="s">
        <v>371</v>
      </c>
      <c r="X393" s="109" t="s">
        <v>352</v>
      </c>
      <c r="Y393" s="109" t="s">
        <v>14</v>
      </c>
      <c r="Z393" s="89">
        <v>23</v>
      </c>
      <c r="AA393" s="90" t="b">
        <f t="shared" si="142"/>
        <v>1</v>
      </c>
      <c r="AB393" s="81">
        <f t="shared" si="143"/>
        <v>0</v>
      </c>
      <c r="AC393" s="91">
        <f t="shared" si="144"/>
        <v>0</v>
      </c>
      <c r="AF393" s="115" t="s">
        <v>371</v>
      </c>
      <c r="AG393" s="186" t="s">
        <v>352</v>
      </c>
      <c r="AH393" s="109" t="s">
        <v>14</v>
      </c>
      <c r="AI393" s="78">
        <v>28.329999999999998</v>
      </c>
      <c r="AJ393" s="78">
        <f t="shared" si="145"/>
        <v>34</v>
      </c>
      <c r="AK393" s="72" t="b">
        <f t="shared" si="146"/>
        <v>1</v>
      </c>
      <c r="AL393" s="93">
        <f t="shared" si="147"/>
        <v>15.199999999999999</v>
      </c>
      <c r="AM393" s="93">
        <f t="shared" si="148"/>
        <v>35</v>
      </c>
      <c r="AN393" s="93">
        <f t="shared" si="149"/>
        <v>42</v>
      </c>
      <c r="AO393" s="25">
        <f t="shared" si="150"/>
        <v>0.23529411764705882</v>
      </c>
      <c r="AQ393" s="2">
        <f t="shared" si="151"/>
        <v>19</v>
      </c>
      <c r="AR393" s="2">
        <f t="shared" si="152"/>
        <v>28.330000000000002</v>
      </c>
      <c r="AS393" t="b">
        <f>AF393='[3]Материалы в ДС'!A367</f>
        <v>1</v>
      </c>
      <c r="AT393" s="95">
        <f>AI393-'[3]Материалы в ДС'!D367</f>
        <v>0</v>
      </c>
    </row>
    <row r="394" ht="15" customHeight="1" outlineLevel="1">
      <c r="A394" s="108" t="s">
        <v>372</v>
      </c>
      <c r="B394" s="183"/>
      <c r="C394" s="183"/>
      <c r="D394" s="184" t="s">
        <v>352</v>
      </c>
      <c r="E394" s="109" t="s">
        <v>14</v>
      </c>
      <c r="F394" s="77">
        <v>257</v>
      </c>
      <c r="G394" s="78">
        <f t="shared" si="136"/>
        <v>308.40000000000003</v>
      </c>
      <c r="H394" s="78">
        <f t="shared" si="137"/>
        <v>308.32999999999998</v>
      </c>
      <c r="I394" s="78">
        <v>370</v>
      </c>
      <c r="J394" s="25">
        <f t="shared" si="138"/>
        <v>0.19974059662775612</v>
      </c>
      <c r="K394" s="110" t="s">
        <v>372</v>
      </c>
      <c r="L394" s="111" t="s">
        <v>352</v>
      </c>
      <c r="M394" s="112" t="s">
        <v>14</v>
      </c>
      <c r="N394" s="113"/>
      <c r="O394" s="113">
        <v>370</v>
      </c>
      <c r="P394" s="81">
        <f t="shared" si="135"/>
        <v>0</v>
      </c>
      <c r="Q394" s="82" t="s">
        <v>372</v>
      </c>
      <c r="R394" s="185" t="s">
        <v>352</v>
      </c>
      <c r="S394" s="114" t="s">
        <v>14</v>
      </c>
      <c r="T394" s="85">
        <v>257</v>
      </c>
      <c r="U394" s="86" t="b">
        <f t="shared" si="140"/>
        <v>1</v>
      </c>
      <c r="V394" s="87">
        <f t="shared" si="141"/>
        <v>0</v>
      </c>
      <c r="W394" s="108" t="s">
        <v>372</v>
      </c>
      <c r="X394" s="109" t="s">
        <v>352</v>
      </c>
      <c r="Y394" s="109" t="s">
        <v>14</v>
      </c>
      <c r="Z394" s="89">
        <v>370</v>
      </c>
      <c r="AA394" s="90" t="b">
        <f t="shared" si="142"/>
        <v>1</v>
      </c>
      <c r="AB394" s="81">
        <f t="shared" si="143"/>
        <v>0</v>
      </c>
      <c r="AC394" s="91">
        <f t="shared" si="144"/>
        <v>0</v>
      </c>
      <c r="AF394" s="115" t="s">
        <v>372</v>
      </c>
      <c r="AG394" s="186" t="s">
        <v>352</v>
      </c>
      <c r="AH394" s="109" t="s">
        <v>14</v>
      </c>
      <c r="AI394" s="78">
        <v>310.82999999999998</v>
      </c>
      <c r="AJ394" s="78">
        <f t="shared" si="145"/>
        <v>373</v>
      </c>
      <c r="AK394" s="72" t="b">
        <f t="shared" si="146"/>
        <v>1</v>
      </c>
      <c r="AL394" s="93">
        <f t="shared" si="147"/>
        <v>64.599999999999966</v>
      </c>
      <c r="AM394" s="93">
        <f t="shared" si="148"/>
        <v>373.33333333333337</v>
      </c>
      <c r="AN394" s="93">
        <f t="shared" si="149"/>
        <v>448</v>
      </c>
      <c r="AO394" s="25">
        <f t="shared" si="150"/>
        <v>0.20107238605898123</v>
      </c>
      <c r="AQ394" s="2">
        <f t="shared" si="151"/>
        <v>78</v>
      </c>
      <c r="AR394" s="2">
        <f t="shared" si="152"/>
        <v>310.82999999999998</v>
      </c>
      <c r="AS394" t="b">
        <f>AF394='[3]Материалы в ДС'!A368</f>
        <v>1</v>
      </c>
      <c r="AT394" s="95">
        <f>AI394-'[3]Материалы в ДС'!D368</f>
        <v>-0.0033333333329892412</v>
      </c>
    </row>
    <row r="395" ht="15" customHeight="1" outlineLevel="1">
      <c r="A395" s="108" t="s">
        <v>373</v>
      </c>
      <c r="B395" s="183"/>
      <c r="C395" s="183"/>
      <c r="D395" s="184" t="s">
        <v>352</v>
      </c>
      <c r="E395" s="109" t="s">
        <v>14</v>
      </c>
      <c r="F395" s="77">
        <v>169.33000000000001</v>
      </c>
      <c r="G395" s="78">
        <f t="shared" si="136"/>
        <v>203.20000000000002</v>
      </c>
      <c r="H395" s="78">
        <f t="shared" si="137"/>
        <v>203.33000000000001</v>
      </c>
      <c r="I395" s="78">
        <v>244</v>
      </c>
      <c r="J395" s="25">
        <f t="shared" si="138"/>
        <v>0.20078740157480301</v>
      </c>
      <c r="K395" s="110" t="s">
        <v>373</v>
      </c>
      <c r="L395" s="111" t="s">
        <v>352</v>
      </c>
      <c r="M395" s="112" t="s">
        <v>14</v>
      </c>
      <c r="N395" s="113"/>
      <c r="O395" s="113">
        <v>244</v>
      </c>
      <c r="P395" s="81">
        <f t="shared" si="135"/>
        <v>0</v>
      </c>
      <c r="Q395" s="82" t="s">
        <v>373</v>
      </c>
      <c r="R395" s="185" t="s">
        <v>352</v>
      </c>
      <c r="S395" s="114" t="s">
        <v>14</v>
      </c>
      <c r="T395" s="85">
        <v>169.33000000000001</v>
      </c>
      <c r="U395" s="86" t="b">
        <f t="shared" si="140"/>
        <v>1</v>
      </c>
      <c r="V395" s="87">
        <f t="shared" si="141"/>
        <v>0</v>
      </c>
      <c r="W395" s="108" t="s">
        <v>373</v>
      </c>
      <c r="X395" s="109" t="s">
        <v>352</v>
      </c>
      <c r="Y395" s="109" t="s">
        <v>14</v>
      </c>
      <c r="Z395" s="89">
        <v>244</v>
      </c>
      <c r="AA395" s="90" t="b">
        <f t="shared" si="142"/>
        <v>1</v>
      </c>
      <c r="AB395" s="81">
        <f t="shared" si="143"/>
        <v>0</v>
      </c>
      <c r="AC395" s="91">
        <f t="shared" si="144"/>
        <v>0</v>
      </c>
      <c r="AF395" s="115" t="s">
        <v>373</v>
      </c>
      <c r="AG395" s="186" t="s">
        <v>352</v>
      </c>
      <c r="AH395" s="109" t="s">
        <v>14</v>
      </c>
      <c r="AI395" s="78">
        <v>188.47</v>
      </c>
      <c r="AJ395" s="78">
        <f t="shared" si="145"/>
        <v>226.16</v>
      </c>
      <c r="AK395" s="72" t="b">
        <f t="shared" si="146"/>
        <v>1</v>
      </c>
      <c r="AL395" s="93">
        <f t="shared" si="147"/>
        <v>22.95999999999998</v>
      </c>
      <c r="AM395" s="93">
        <f t="shared" si="148"/>
        <v>226.66666666666669</v>
      </c>
      <c r="AN395" s="93">
        <f t="shared" si="149"/>
        <v>272</v>
      </c>
      <c r="AO395" s="25">
        <f t="shared" si="150"/>
        <v>0.20268836222143616</v>
      </c>
      <c r="AQ395" s="2">
        <f t="shared" si="151"/>
        <v>28</v>
      </c>
      <c r="AR395" s="2">
        <f t="shared" si="152"/>
        <v>188.47</v>
      </c>
      <c r="AS395" t="b">
        <f>AF395='[3]Материалы в ДС'!A369</f>
        <v>1</v>
      </c>
      <c r="AT395" s="95">
        <f>AI395-'[3]Материалы в ДС'!D369</f>
        <v>0</v>
      </c>
    </row>
    <row r="396" ht="15" customHeight="1" outlineLevel="1">
      <c r="A396" s="108" t="s">
        <v>374</v>
      </c>
      <c r="B396" s="183"/>
      <c r="C396" s="183"/>
      <c r="D396" s="184" t="s">
        <v>352</v>
      </c>
      <c r="E396" s="109" t="s">
        <v>14</v>
      </c>
      <c r="F396" s="77">
        <v>130.66999999999999</v>
      </c>
      <c r="G396" s="78">
        <f t="shared" si="136"/>
        <v>156.80000000000001</v>
      </c>
      <c r="H396" s="78">
        <f t="shared" si="137"/>
        <v>156.67000000000002</v>
      </c>
      <c r="I396" s="78">
        <v>188</v>
      </c>
      <c r="J396" s="25">
        <f t="shared" si="138"/>
        <v>0.19897959183673453</v>
      </c>
      <c r="K396" s="110" t="s">
        <v>374</v>
      </c>
      <c r="L396" s="111" t="s">
        <v>352</v>
      </c>
      <c r="M396" s="112" t="s">
        <v>14</v>
      </c>
      <c r="N396" s="113"/>
      <c r="O396" s="113">
        <v>188</v>
      </c>
      <c r="P396" s="81">
        <f t="shared" si="135"/>
        <v>0</v>
      </c>
      <c r="Q396" s="82" t="s">
        <v>374</v>
      </c>
      <c r="R396" s="185" t="s">
        <v>352</v>
      </c>
      <c r="S396" s="114" t="s">
        <v>14</v>
      </c>
      <c r="T396" s="85">
        <v>130.66999999999999</v>
      </c>
      <c r="U396" s="86" t="b">
        <f t="shared" si="140"/>
        <v>1</v>
      </c>
      <c r="V396" s="87">
        <f t="shared" si="141"/>
        <v>0</v>
      </c>
      <c r="W396" s="108" t="s">
        <v>374</v>
      </c>
      <c r="X396" s="109" t="s">
        <v>352</v>
      </c>
      <c r="Y396" s="109" t="s">
        <v>14</v>
      </c>
      <c r="Z396" s="89">
        <v>188</v>
      </c>
      <c r="AA396" s="90" t="b">
        <f t="shared" si="142"/>
        <v>1</v>
      </c>
      <c r="AB396" s="81">
        <f t="shared" si="143"/>
        <v>0</v>
      </c>
      <c r="AC396" s="91">
        <f t="shared" si="144"/>
        <v>0</v>
      </c>
      <c r="AF396" s="115" t="s">
        <v>374</v>
      </c>
      <c r="AG396" s="186" t="s">
        <v>352</v>
      </c>
      <c r="AH396" s="109" t="s">
        <v>14</v>
      </c>
      <c r="AI396" s="78">
        <v>145.43000000000001</v>
      </c>
      <c r="AJ396" s="78">
        <f t="shared" si="145"/>
        <v>174.52000000000001</v>
      </c>
      <c r="AK396" s="72" t="b">
        <f t="shared" si="146"/>
        <v>1</v>
      </c>
      <c r="AL396" s="93">
        <f t="shared" si="147"/>
        <v>17.719999999999999</v>
      </c>
      <c r="AM396" s="93">
        <f t="shared" si="148"/>
        <v>174.16666666666669</v>
      </c>
      <c r="AN396" s="93">
        <f t="shared" si="149"/>
        <v>209</v>
      </c>
      <c r="AO396" s="25">
        <f t="shared" si="150"/>
        <v>0.19757047902819155</v>
      </c>
      <c r="AQ396" s="2">
        <f t="shared" si="151"/>
        <v>21</v>
      </c>
      <c r="AR396" s="2">
        <f t="shared" si="152"/>
        <v>145.43000000000001</v>
      </c>
      <c r="AS396" t="b">
        <f>AF396='[3]Материалы в ДС'!A370</f>
        <v>1</v>
      </c>
      <c r="AT396" s="95">
        <f>AI396-'[3]Материалы в ДС'!D370</f>
        <v>0</v>
      </c>
    </row>
    <row r="397" ht="15" customHeight="1" outlineLevel="1">
      <c r="A397" s="108" t="s">
        <v>375</v>
      </c>
      <c r="B397" s="183"/>
      <c r="C397" s="183"/>
      <c r="D397" s="184" t="s">
        <v>376</v>
      </c>
      <c r="E397" s="109" t="s">
        <v>14</v>
      </c>
      <c r="F397" s="77">
        <v>139.81999999999999</v>
      </c>
      <c r="G397" s="78">
        <f t="shared" si="136"/>
        <v>167.78</v>
      </c>
      <c r="H397" s="78">
        <f t="shared" si="137"/>
        <v>167.5</v>
      </c>
      <c r="I397" s="78">
        <v>201</v>
      </c>
      <c r="J397" s="25">
        <f t="shared" si="138"/>
        <v>0.19799737751817847</v>
      </c>
      <c r="K397" s="110" t="s">
        <v>375</v>
      </c>
      <c r="L397" s="111" t="s">
        <v>376</v>
      </c>
      <c r="M397" s="112" t="s">
        <v>14</v>
      </c>
      <c r="N397" s="113"/>
      <c r="O397" s="113">
        <v>201</v>
      </c>
      <c r="P397" s="81">
        <f t="shared" si="135"/>
        <v>0</v>
      </c>
      <c r="Q397" s="82" t="s">
        <v>375</v>
      </c>
      <c r="R397" s="185" t="s">
        <v>376</v>
      </c>
      <c r="S397" s="114" t="s">
        <v>14</v>
      </c>
      <c r="T397" s="85">
        <v>139.81999999999999</v>
      </c>
      <c r="U397" s="86" t="b">
        <f t="shared" si="140"/>
        <v>1</v>
      </c>
      <c r="V397" s="87">
        <f t="shared" si="141"/>
        <v>0</v>
      </c>
      <c r="W397" s="108" t="s">
        <v>375</v>
      </c>
      <c r="X397" s="109" t="s">
        <v>376</v>
      </c>
      <c r="Y397" s="109" t="s">
        <v>14</v>
      </c>
      <c r="Z397" s="89">
        <v>201</v>
      </c>
      <c r="AA397" s="90" t="b">
        <f t="shared" si="142"/>
        <v>1</v>
      </c>
      <c r="AB397" s="81">
        <f t="shared" si="143"/>
        <v>0</v>
      </c>
      <c r="AC397" s="91">
        <f t="shared" si="144"/>
        <v>0</v>
      </c>
      <c r="AF397" s="115" t="s">
        <v>375</v>
      </c>
      <c r="AG397" s="186" t="s">
        <v>376</v>
      </c>
      <c r="AH397" s="109" t="s">
        <v>14</v>
      </c>
      <c r="AI397" s="78">
        <v>148.33000000000001</v>
      </c>
      <c r="AJ397" s="78">
        <f t="shared" si="145"/>
        <v>178</v>
      </c>
      <c r="AK397" s="72" t="b">
        <f t="shared" si="146"/>
        <v>1</v>
      </c>
      <c r="AL397" s="93">
        <f t="shared" si="147"/>
        <v>10.219999999999999</v>
      </c>
      <c r="AM397" s="93">
        <f t="shared" si="148"/>
        <v>177.5</v>
      </c>
      <c r="AN397" s="93">
        <f t="shared" si="149"/>
        <v>213</v>
      </c>
      <c r="AO397" s="25">
        <f t="shared" si="150"/>
        <v>0.19662921348314608</v>
      </c>
      <c r="AQ397" s="2">
        <f t="shared" si="151"/>
        <v>12</v>
      </c>
      <c r="AR397" s="2">
        <f t="shared" si="152"/>
        <v>148.33000000000001</v>
      </c>
      <c r="AS397" t="b">
        <f>AF397='[3]Материалы в ДС'!A371</f>
        <v>1</v>
      </c>
      <c r="AT397" s="95">
        <f>AI397-'[3]Материалы в ДС'!D371</f>
        <v>0</v>
      </c>
    </row>
    <row r="398" ht="15" customHeight="1" outlineLevel="1">
      <c r="A398" s="108" t="s">
        <v>377</v>
      </c>
      <c r="B398" s="183"/>
      <c r="C398" s="183"/>
      <c r="D398" s="184" t="s">
        <v>376</v>
      </c>
      <c r="E398" s="109" t="s">
        <v>14</v>
      </c>
      <c r="F398" s="77">
        <v>145.22</v>
      </c>
      <c r="G398" s="78">
        <f t="shared" si="136"/>
        <v>174.25999999999999</v>
      </c>
      <c r="H398" s="78">
        <f t="shared" si="137"/>
        <v>174.17000000000002</v>
      </c>
      <c r="I398" s="78">
        <v>209</v>
      </c>
      <c r="J398" s="25">
        <f t="shared" si="138"/>
        <v>0.19935728222196714</v>
      </c>
      <c r="K398" s="110" t="s">
        <v>377</v>
      </c>
      <c r="L398" s="111" t="s">
        <v>376</v>
      </c>
      <c r="M398" s="112" t="s">
        <v>14</v>
      </c>
      <c r="N398" s="113"/>
      <c r="O398" s="113">
        <v>209</v>
      </c>
      <c r="P398" s="81">
        <f t="shared" si="135"/>
        <v>0</v>
      </c>
      <c r="Q398" s="82" t="s">
        <v>377</v>
      </c>
      <c r="R398" s="185" t="s">
        <v>376</v>
      </c>
      <c r="S398" s="114" t="s">
        <v>14</v>
      </c>
      <c r="T398" s="85">
        <v>145.22</v>
      </c>
      <c r="U398" s="86" t="b">
        <f t="shared" si="140"/>
        <v>1</v>
      </c>
      <c r="V398" s="87">
        <f t="shared" si="141"/>
        <v>0</v>
      </c>
      <c r="W398" s="108" t="s">
        <v>377</v>
      </c>
      <c r="X398" s="109" t="s">
        <v>376</v>
      </c>
      <c r="Y398" s="109" t="s">
        <v>14</v>
      </c>
      <c r="Z398" s="89">
        <v>209</v>
      </c>
      <c r="AA398" s="90" t="b">
        <f t="shared" si="142"/>
        <v>1</v>
      </c>
      <c r="AB398" s="81">
        <f t="shared" si="143"/>
        <v>0</v>
      </c>
      <c r="AC398" s="91">
        <f t="shared" si="144"/>
        <v>0</v>
      </c>
      <c r="AF398" s="115" t="s">
        <v>377</v>
      </c>
      <c r="AG398" s="186" t="s">
        <v>376</v>
      </c>
      <c r="AH398" s="109" t="s">
        <v>14</v>
      </c>
      <c r="AI398" s="78">
        <v>145.22</v>
      </c>
      <c r="AJ398" s="78">
        <f t="shared" si="145"/>
        <v>174.25999999999999</v>
      </c>
      <c r="AK398" s="72" t="b">
        <f t="shared" si="146"/>
        <v>1</v>
      </c>
      <c r="AL398" s="93">
        <f t="shared" si="147"/>
        <v>0</v>
      </c>
      <c r="AM398" s="93">
        <f t="shared" si="148"/>
        <v>174.16666666666669</v>
      </c>
      <c r="AN398" s="93">
        <f t="shared" si="149"/>
        <v>209</v>
      </c>
      <c r="AO398" s="25">
        <f t="shared" si="150"/>
        <v>0.19935728222196725</v>
      </c>
      <c r="AQ398" s="2">
        <f t="shared" si="151"/>
        <v>0</v>
      </c>
      <c r="AR398" s="2">
        <f t="shared" si="152"/>
        <v>145.22</v>
      </c>
      <c r="AS398" t="b">
        <f>AF398='[3]Материалы в ДС'!A372</f>
        <v>1</v>
      </c>
      <c r="AT398" s="95">
        <f>AI398-'[3]Материалы в ДС'!D372</f>
        <v>0</v>
      </c>
    </row>
    <row r="399" ht="15" customHeight="1" outlineLevel="1">
      <c r="A399" s="108" t="s">
        <v>378</v>
      </c>
      <c r="B399" s="183"/>
      <c r="C399" s="183"/>
      <c r="D399" s="184" t="s">
        <v>376</v>
      </c>
      <c r="E399" s="109" t="s">
        <v>14</v>
      </c>
      <c r="F399" s="77">
        <v>152.66</v>
      </c>
      <c r="G399" s="78">
        <f t="shared" si="136"/>
        <v>183.19</v>
      </c>
      <c r="H399" s="78">
        <f t="shared" si="137"/>
        <v>183.33000000000001</v>
      </c>
      <c r="I399" s="78">
        <v>220</v>
      </c>
      <c r="J399" s="25">
        <f t="shared" si="138"/>
        <v>0.20093891587968771</v>
      </c>
      <c r="K399" s="110" t="s">
        <v>378</v>
      </c>
      <c r="L399" s="111" t="s">
        <v>376</v>
      </c>
      <c r="M399" s="112" t="s">
        <v>14</v>
      </c>
      <c r="N399" s="113"/>
      <c r="O399" s="113">
        <v>220</v>
      </c>
      <c r="P399" s="81">
        <f t="shared" si="135"/>
        <v>0</v>
      </c>
      <c r="Q399" s="82" t="s">
        <v>378</v>
      </c>
      <c r="R399" s="185" t="s">
        <v>376</v>
      </c>
      <c r="S399" s="114" t="s">
        <v>14</v>
      </c>
      <c r="T399" s="85">
        <v>152.66</v>
      </c>
      <c r="U399" s="86" t="b">
        <f t="shared" si="140"/>
        <v>1</v>
      </c>
      <c r="V399" s="87">
        <f t="shared" si="141"/>
        <v>0</v>
      </c>
      <c r="W399" s="108" t="s">
        <v>378</v>
      </c>
      <c r="X399" s="109" t="s">
        <v>376</v>
      </c>
      <c r="Y399" s="109" t="s">
        <v>14</v>
      </c>
      <c r="Z399" s="89">
        <v>220</v>
      </c>
      <c r="AA399" s="90" t="b">
        <f t="shared" si="142"/>
        <v>1</v>
      </c>
      <c r="AB399" s="81">
        <f t="shared" si="143"/>
        <v>0</v>
      </c>
      <c r="AC399" s="91">
        <f t="shared" si="144"/>
        <v>0</v>
      </c>
      <c r="AF399" s="115" t="s">
        <v>378</v>
      </c>
      <c r="AG399" s="186" t="s">
        <v>376</v>
      </c>
      <c r="AH399" s="109" t="s">
        <v>14</v>
      </c>
      <c r="AI399" s="78">
        <v>152.66</v>
      </c>
      <c r="AJ399" s="78">
        <f t="shared" si="145"/>
        <v>183.19</v>
      </c>
      <c r="AK399" s="72" t="b">
        <f t="shared" si="146"/>
        <v>1</v>
      </c>
      <c r="AL399" s="93">
        <f t="shared" si="147"/>
        <v>0</v>
      </c>
      <c r="AM399" s="93">
        <f t="shared" si="148"/>
        <v>183.33333333333334</v>
      </c>
      <c r="AN399" s="93">
        <f t="shared" si="149"/>
        <v>220</v>
      </c>
      <c r="AO399" s="25">
        <f t="shared" si="150"/>
        <v>0.20093891587968776</v>
      </c>
      <c r="AQ399" s="2">
        <f t="shared" si="151"/>
        <v>0</v>
      </c>
      <c r="AR399" s="2">
        <f t="shared" si="152"/>
        <v>152.66</v>
      </c>
      <c r="AS399" t="b">
        <f>AF399='[3]Материалы в ДС'!A373</f>
        <v>1</v>
      </c>
      <c r="AT399" s="95">
        <f>AI399-'[3]Материалы в ДС'!D373</f>
        <v>0</v>
      </c>
    </row>
    <row r="400" ht="15" customHeight="1" outlineLevel="1">
      <c r="A400" s="108" t="s">
        <v>379</v>
      </c>
      <c r="B400" s="183"/>
      <c r="C400" s="183"/>
      <c r="D400" s="184" t="s">
        <v>308</v>
      </c>
      <c r="E400" s="109" t="s">
        <v>14</v>
      </c>
      <c r="F400" s="77">
        <v>2851.6100000000001</v>
      </c>
      <c r="G400" s="78">
        <f t="shared" si="136"/>
        <v>3421.9300000000003</v>
      </c>
      <c r="H400" s="78">
        <f t="shared" si="137"/>
        <v>3421.6700000000001</v>
      </c>
      <c r="I400" s="78">
        <v>4106</v>
      </c>
      <c r="J400" s="25">
        <f t="shared" si="138"/>
        <v>0.19990765445231196</v>
      </c>
      <c r="K400" s="110" t="s">
        <v>379</v>
      </c>
      <c r="L400" s="111" t="s">
        <v>308</v>
      </c>
      <c r="M400" s="112" t="s">
        <v>14</v>
      </c>
      <c r="N400" s="113"/>
      <c r="O400" s="113">
        <v>4106</v>
      </c>
      <c r="P400" s="81">
        <f t="shared" si="135"/>
        <v>0</v>
      </c>
      <c r="Q400" s="82" t="s">
        <v>379</v>
      </c>
      <c r="R400" s="185" t="s">
        <v>308</v>
      </c>
      <c r="S400" s="114" t="s">
        <v>14</v>
      </c>
      <c r="T400" s="106">
        <v>2851.6100000000001</v>
      </c>
      <c r="U400" s="86" t="b">
        <f t="shared" si="140"/>
        <v>1</v>
      </c>
      <c r="V400" s="87">
        <f t="shared" si="141"/>
        <v>0</v>
      </c>
      <c r="W400" s="108" t="s">
        <v>379</v>
      </c>
      <c r="X400" s="109" t="s">
        <v>308</v>
      </c>
      <c r="Y400" s="109" t="s">
        <v>14</v>
      </c>
      <c r="Z400" s="89">
        <v>4106</v>
      </c>
      <c r="AA400" s="90" t="b">
        <f t="shared" si="142"/>
        <v>1</v>
      </c>
      <c r="AB400" s="81">
        <f t="shared" si="143"/>
        <v>0</v>
      </c>
      <c r="AC400" s="91">
        <f t="shared" si="144"/>
        <v>0</v>
      </c>
      <c r="AF400" s="115" t="s">
        <v>379</v>
      </c>
      <c r="AG400" s="186" t="s">
        <v>308</v>
      </c>
      <c r="AH400" s="109" t="s">
        <v>14</v>
      </c>
      <c r="AI400" s="78">
        <v>2851.6100000000001</v>
      </c>
      <c r="AJ400" s="78">
        <f t="shared" si="145"/>
        <v>3421.9300000000003</v>
      </c>
      <c r="AK400" s="72" t="b">
        <f t="shared" si="146"/>
        <v>1</v>
      </c>
      <c r="AL400" s="93">
        <f t="shared" si="147"/>
        <v>0</v>
      </c>
      <c r="AM400" s="93">
        <f t="shared" si="148"/>
        <v>3421.666666666667</v>
      </c>
      <c r="AN400" s="93">
        <f t="shared" si="149"/>
        <v>4106</v>
      </c>
      <c r="AO400" s="25">
        <f t="shared" si="150"/>
        <v>0.1999076544523119</v>
      </c>
      <c r="AQ400" s="2">
        <f t="shared" si="151"/>
        <v>0</v>
      </c>
      <c r="AR400" s="2">
        <f t="shared" si="152"/>
        <v>2851.6100000000001</v>
      </c>
      <c r="AS400" t="b">
        <f>AF400='[3]Материалы в ДС'!A374</f>
        <v>1</v>
      </c>
      <c r="AT400" s="95">
        <f>AI400-'[3]Материалы в ДС'!D374</f>
        <v>0</v>
      </c>
    </row>
    <row r="401" ht="15" customHeight="1" outlineLevel="1">
      <c r="A401" s="108" t="s">
        <v>380</v>
      </c>
      <c r="B401" s="183"/>
      <c r="C401" s="183"/>
      <c r="D401" s="184" t="s">
        <v>280</v>
      </c>
      <c r="E401" s="109" t="s">
        <v>14</v>
      </c>
      <c r="F401" s="77">
        <v>535.26999999999998</v>
      </c>
      <c r="G401" s="78">
        <f t="shared" si="136"/>
        <v>642.32000000000005</v>
      </c>
      <c r="H401" s="78">
        <f t="shared" si="137"/>
        <v>642.5</v>
      </c>
      <c r="I401" s="78">
        <v>771</v>
      </c>
      <c r="J401" s="25">
        <f t="shared" si="138"/>
        <v>0.20033628098144218</v>
      </c>
      <c r="K401" s="110" t="s">
        <v>380</v>
      </c>
      <c r="L401" s="111" t="s">
        <v>280</v>
      </c>
      <c r="M401" s="112" t="s">
        <v>14</v>
      </c>
      <c r="N401" s="113"/>
      <c r="O401" s="113">
        <v>732</v>
      </c>
      <c r="P401" s="81">
        <f t="shared" si="135"/>
        <v>-39</v>
      </c>
      <c r="Q401" s="82" t="s">
        <v>380</v>
      </c>
      <c r="R401" s="185" t="s">
        <v>280</v>
      </c>
      <c r="S401" s="114" t="s">
        <v>14</v>
      </c>
      <c r="T401" s="85">
        <v>508.18000000000001</v>
      </c>
      <c r="U401" s="86" t="b">
        <f t="shared" si="140"/>
        <v>1</v>
      </c>
      <c r="V401" s="87">
        <f t="shared" si="141"/>
        <v>-27.089999999999975</v>
      </c>
      <c r="W401" s="108" t="s">
        <v>380</v>
      </c>
      <c r="X401" s="109" t="s">
        <v>280</v>
      </c>
      <c r="Y401" s="109" t="s">
        <v>14</v>
      </c>
      <c r="Z401" s="89">
        <v>771</v>
      </c>
      <c r="AA401" s="90" t="b">
        <f t="shared" si="142"/>
        <v>1</v>
      </c>
      <c r="AB401" s="81">
        <f t="shared" si="143"/>
        <v>0</v>
      </c>
      <c r="AC401" s="91">
        <f t="shared" si="144"/>
        <v>-27.089999999999975</v>
      </c>
      <c r="AF401" s="115" t="s">
        <v>380</v>
      </c>
      <c r="AG401" s="186" t="s">
        <v>280</v>
      </c>
      <c r="AH401" s="109" t="s">
        <v>14</v>
      </c>
      <c r="AI401" s="78">
        <v>762.5</v>
      </c>
      <c r="AJ401" s="78">
        <f t="shared" si="145"/>
        <v>915</v>
      </c>
      <c r="AK401" s="72" t="b">
        <f t="shared" si="146"/>
        <v>1</v>
      </c>
      <c r="AL401" s="93">
        <f t="shared" si="147"/>
        <v>272.67999999999995</v>
      </c>
      <c r="AM401" s="93">
        <f t="shared" si="148"/>
        <v>915</v>
      </c>
      <c r="AN401" s="93">
        <f t="shared" si="149"/>
        <v>1098</v>
      </c>
      <c r="AO401" s="25">
        <f t="shared" si="150"/>
        <v>0.20000000000000001</v>
      </c>
      <c r="AQ401" s="2">
        <f t="shared" si="151"/>
        <v>327</v>
      </c>
      <c r="AR401" s="2">
        <f t="shared" si="152"/>
        <v>762.5</v>
      </c>
      <c r="AS401" t="b">
        <f>AF401='[3]Материалы в ДС'!A375</f>
        <v>1</v>
      </c>
      <c r="AT401" s="95">
        <f>AI401-'[3]Материалы в ДС'!D375</f>
        <v>0</v>
      </c>
    </row>
    <row r="402" ht="15" customHeight="1" outlineLevel="1">
      <c r="A402" s="108" t="s">
        <v>381</v>
      </c>
      <c r="B402" s="183"/>
      <c r="C402" s="183"/>
      <c r="D402" s="184" t="s">
        <v>382</v>
      </c>
      <c r="E402" s="109" t="s">
        <v>14</v>
      </c>
      <c r="F402" s="77">
        <v>6495.0100000000002</v>
      </c>
      <c r="G402" s="78">
        <f t="shared" si="136"/>
        <v>7794.0100000000002</v>
      </c>
      <c r="H402" s="78">
        <f t="shared" si="137"/>
        <v>7794.1700000000001</v>
      </c>
      <c r="I402" s="78">
        <v>9353</v>
      </c>
      <c r="J402" s="25">
        <f t="shared" si="138"/>
        <v>0.20002412108786105</v>
      </c>
      <c r="K402" s="110" t="s">
        <v>381</v>
      </c>
      <c r="L402" s="111" t="s">
        <v>382</v>
      </c>
      <c r="M402" s="112" t="s">
        <v>14</v>
      </c>
      <c r="N402" s="113"/>
      <c r="O402" s="113">
        <v>9353</v>
      </c>
      <c r="P402" s="81">
        <f t="shared" si="135"/>
        <v>0</v>
      </c>
      <c r="Q402" s="82" t="s">
        <v>381</v>
      </c>
      <c r="R402" s="185" t="s">
        <v>382</v>
      </c>
      <c r="S402" s="114" t="s">
        <v>14</v>
      </c>
      <c r="T402" s="106">
        <v>6495.0100000000002</v>
      </c>
      <c r="U402" s="86" t="b">
        <f t="shared" si="140"/>
        <v>1</v>
      </c>
      <c r="V402" s="87">
        <f t="shared" si="141"/>
        <v>0</v>
      </c>
      <c r="W402" s="108" t="s">
        <v>381</v>
      </c>
      <c r="X402" s="109" t="s">
        <v>382</v>
      </c>
      <c r="Y402" s="109" t="s">
        <v>14</v>
      </c>
      <c r="Z402" s="89">
        <v>9353</v>
      </c>
      <c r="AA402" s="90" t="b">
        <f t="shared" si="142"/>
        <v>1</v>
      </c>
      <c r="AB402" s="81">
        <f t="shared" si="143"/>
        <v>0</v>
      </c>
      <c r="AC402" s="91">
        <f t="shared" si="144"/>
        <v>0</v>
      </c>
      <c r="AF402" s="115" t="s">
        <v>381</v>
      </c>
      <c r="AG402" s="186" t="s">
        <v>382</v>
      </c>
      <c r="AH402" s="109" t="s">
        <v>14</v>
      </c>
      <c r="AI402" s="78">
        <v>6990</v>
      </c>
      <c r="AJ402" s="78">
        <f t="shared" si="145"/>
        <v>8388</v>
      </c>
      <c r="AK402" s="72" t="b">
        <f t="shared" si="146"/>
        <v>1</v>
      </c>
      <c r="AL402" s="93">
        <f t="shared" si="147"/>
        <v>593.98999999999978</v>
      </c>
      <c r="AM402" s="93">
        <f t="shared" si="148"/>
        <v>8388.3333333333339</v>
      </c>
      <c r="AN402" s="93">
        <f t="shared" si="149"/>
        <v>10066</v>
      </c>
      <c r="AO402" s="25">
        <f t="shared" si="150"/>
        <v>0.20004768717215068</v>
      </c>
      <c r="AQ402" s="2">
        <f t="shared" si="151"/>
        <v>713</v>
      </c>
      <c r="AR402" s="2">
        <f t="shared" si="152"/>
        <v>6990</v>
      </c>
      <c r="AS402" t="b">
        <f>AF402='[3]Материалы в ДС'!A376</f>
        <v>1</v>
      </c>
      <c r="AT402" s="95">
        <f>AI402-'[3]Материалы в ДС'!D376</f>
        <v>0</v>
      </c>
    </row>
    <row r="403" ht="15" customHeight="1" outlineLevel="1">
      <c r="A403" s="108" t="s">
        <v>383</v>
      </c>
      <c r="B403" s="183"/>
      <c r="C403" s="183"/>
      <c r="D403" s="184" t="s">
        <v>312</v>
      </c>
      <c r="E403" s="109" t="s">
        <v>14</v>
      </c>
      <c r="F403" s="77">
        <v>1467.1300000000001</v>
      </c>
      <c r="G403" s="78">
        <f t="shared" si="136"/>
        <v>1760.5599999999999</v>
      </c>
      <c r="H403" s="78">
        <f t="shared" si="137"/>
        <v>1760.8299999999999</v>
      </c>
      <c r="I403" s="78">
        <v>2113</v>
      </c>
      <c r="J403" s="25">
        <f t="shared" si="138"/>
        <v>0.20018630435770435</v>
      </c>
      <c r="K403" s="110" t="s">
        <v>383</v>
      </c>
      <c r="L403" s="111" t="s">
        <v>312</v>
      </c>
      <c r="M403" s="112" t="s">
        <v>14</v>
      </c>
      <c r="N403" s="113"/>
      <c r="O403" s="113">
        <v>2113</v>
      </c>
      <c r="P403" s="81">
        <f t="shared" si="135"/>
        <v>0</v>
      </c>
      <c r="Q403" s="82" t="s">
        <v>383</v>
      </c>
      <c r="R403" s="185" t="s">
        <v>312</v>
      </c>
      <c r="S403" s="114" t="s">
        <v>14</v>
      </c>
      <c r="T403" s="106">
        <v>1467.1300000000001</v>
      </c>
      <c r="U403" s="86" t="b">
        <f t="shared" si="140"/>
        <v>1</v>
      </c>
      <c r="V403" s="87">
        <f t="shared" si="141"/>
        <v>0</v>
      </c>
      <c r="W403" s="108" t="s">
        <v>383</v>
      </c>
      <c r="X403" s="109" t="s">
        <v>312</v>
      </c>
      <c r="Y403" s="109" t="s">
        <v>14</v>
      </c>
      <c r="Z403" s="89">
        <v>2113</v>
      </c>
      <c r="AA403" s="90" t="b">
        <f t="shared" si="142"/>
        <v>1</v>
      </c>
      <c r="AB403" s="81">
        <f t="shared" si="143"/>
        <v>0</v>
      </c>
      <c r="AC403" s="91">
        <f t="shared" si="144"/>
        <v>0</v>
      </c>
      <c r="AF403" s="115" t="s">
        <v>383</v>
      </c>
      <c r="AG403" s="186" t="s">
        <v>312</v>
      </c>
      <c r="AH403" s="109" t="s">
        <v>14</v>
      </c>
      <c r="AI403" s="78">
        <v>1467.1300000000001</v>
      </c>
      <c r="AJ403" s="78">
        <f t="shared" si="145"/>
        <v>1760.5600000000002</v>
      </c>
      <c r="AK403" s="72" t="b">
        <f t="shared" si="146"/>
        <v>1</v>
      </c>
      <c r="AL403" s="93">
        <f t="shared" si="147"/>
        <v>2.2737367544323206e-13</v>
      </c>
      <c r="AM403" s="93">
        <f t="shared" si="148"/>
        <v>1760.8333333333335</v>
      </c>
      <c r="AN403" s="93">
        <f t="shared" si="149"/>
        <v>2113</v>
      </c>
      <c r="AO403" s="25">
        <f t="shared" si="150"/>
        <v>0.20018630435770424</v>
      </c>
      <c r="AQ403" s="2">
        <f t="shared" si="151"/>
        <v>0</v>
      </c>
      <c r="AR403" s="2">
        <f t="shared" si="152"/>
        <v>1467.1300000000001</v>
      </c>
      <c r="AS403" t="b">
        <f>AF403='[3]Материалы в ДС'!A377</f>
        <v>1</v>
      </c>
      <c r="AT403" s="95">
        <f>AI403-'[3]Материалы в ДС'!D377</f>
        <v>0</v>
      </c>
    </row>
    <row r="404" ht="15" customHeight="1" outlineLevel="1">
      <c r="A404" s="108" t="s">
        <v>384</v>
      </c>
      <c r="B404" s="183"/>
      <c r="C404" s="183"/>
      <c r="D404" s="109" t="s">
        <v>385</v>
      </c>
      <c r="E404" s="109" t="s">
        <v>14</v>
      </c>
      <c r="F404" s="77">
        <v>1177.49</v>
      </c>
      <c r="G404" s="78">
        <f t="shared" si="136"/>
        <v>1412.99</v>
      </c>
      <c r="H404" s="78">
        <f t="shared" si="137"/>
        <v>1413.3299999999999</v>
      </c>
      <c r="I404" s="78">
        <v>1696</v>
      </c>
      <c r="J404" s="25">
        <f t="shared" si="138"/>
        <v>0.20029158026596083</v>
      </c>
      <c r="K404" s="110" t="s">
        <v>384</v>
      </c>
      <c r="L404" s="111" t="s">
        <v>385</v>
      </c>
      <c r="M404" s="112" t="s">
        <v>14</v>
      </c>
      <c r="N404" s="113"/>
      <c r="O404" s="113">
        <v>1696</v>
      </c>
      <c r="P404" s="81">
        <f t="shared" si="135"/>
        <v>0</v>
      </c>
      <c r="Q404" s="82" t="s">
        <v>384</v>
      </c>
      <c r="R404" s="114" t="s">
        <v>385</v>
      </c>
      <c r="S404" s="114" t="s">
        <v>14</v>
      </c>
      <c r="T404" s="106">
        <v>1177.49</v>
      </c>
      <c r="U404" s="86" t="b">
        <f t="shared" si="140"/>
        <v>1</v>
      </c>
      <c r="V404" s="87">
        <f t="shared" si="141"/>
        <v>0</v>
      </c>
      <c r="W404" s="108" t="s">
        <v>384</v>
      </c>
      <c r="X404" s="109" t="s">
        <v>385</v>
      </c>
      <c r="Y404" s="109" t="s">
        <v>14</v>
      </c>
      <c r="Z404" s="89">
        <v>1696</v>
      </c>
      <c r="AA404" s="90" t="b">
        <f t="shared" si="142"/>
        <v>1</v>
      </c>
      <c r="AB404" s="81">
        <f t="shared" si="143"/>
        <v>0</v>
      </c>
      <c r="AC404" s="91">
        <f t="shared" si="144"/>
        <v>0</v>
      </c>
      <c r="AF404" s="115" t="s">
        <v>384</v>
      </c>
      <c r="AG404" s="109" t="s">
        <v>385</v>
      </c>
      <c r="AH404" s="109" t="s">
        <v>14</v>
      </c>
      <c r="AI404" s="78">
        <v>1583.3299999999999</v>
      </c>
      <c r="AJ404" s="78">
        <f t="shared" si="145"/>
        <v>1900</v>
      </c>
      <c r="AK404" s="72" t="b">
        <f t="shared" si="146"/>
        <v>1</v>
      </c>
      <c r="AL404" s="93">
        <f t="shared" si="147"/>
        <v>487.00999999999999</v>
      </c>
      <c r="AM404" s="93">
        <f t="shared" si="148"/>
        <v>1900.8333333333335</v>
      </c>
      <c r="AN404" s="93">
        <f t="shared" si="149"/>
        <v>2281</v>
      </c>
      <c r="AO404" s="25">
        <f t="shared" si="150"/>
        <v>0.20052631578947369</v>
      </c>
      <c r="AQ404" s="2">
        <f t="shared" si="151"/>
        <v>585</v>
      </c>
      <c r="AR404" s="2">
        <f t="shared" si="152"/>
        <v>1583.3299999999999</v>
      </c>
      <c r="AS404" t="b">
        <f>AF404='[3]Материалы в ДС'!A378</f>
        <v>1</v>
      </c>
      <c r="AT404" s="95">
        <f>AI404-'[3]Материалы в ДС'!D378</f>
        <v>0</v>
      </c>
    </row>
    <row r="405" ht="15" customHeight="1" outlineLevel="1">
      <c r="A405" s="108" t="s">
        <v>386</v>
      </c>
      <c r="B405" s="183"/>
      <c r="C405" s="183"/>
      <c r="D405" s="109" t="s">
        <v>385</v>
      </c>
      <c r="E405" s="109" t="s">
        <v>14</v>
      </c>
      <c r="F405" s="77">
        <v>542.13999999999999</v>
      </c>
      <c r="G405" s="78">
        <f t="shared" si="136"/>
        <v>650.57000000000005</v>
      </c>
      <c r="H405" s="78">
        <f t="shared" si="137"/>
        <v>650.83000000000004</v>
      </c>
      <c r="I405" s="78">
        <v>781</v>
      </c>
      <c r="J405" s="25">
        <f t="shared" si="138"/>
        <v>0.20048572790014907</v>
      </c>
      <c r="K405" s="110" t="s">
        <v>386</v>
      </c>
      <c r="L405" s="111" t="s">
        <v>385</v>
      </c>
      <c r="M405" s="112" t="s">
        <v>14</v>
      </c>
      <c r="N405" s="113"/>
      <c r="O405" s="113">
        <v>781</v>
      </c>
      <c r="P405" s="81">
        <f t="shared" si="135"/>
        <v>0</v>
      </c>
      <c r="Q405" s="82" t="s">
        <v>386</v>
      </c>
      <c r="R405" s="114" t="s">
        <v>385</v>
      </c>
      <c r="S405" s="114" t="s">
        <v>14</v>
      </c>
      <c r="T405" s="85">
        <v>542.13999999999999</v>
      </c>
      <c r="U405" s="86" t="b">
        <f t="shared" si="140"/>
        <v>1</v>
      </c>
      <c r="V405" s="87">
        <f t="shared" si="141"/>
        <v>0</v>
      </c>
      <c r="W405" s="108" t="s">
        <v>386</v>
      </c>
      <c r="X405" s="109" t="s">
        <v>385</v>
      </c>
      <c r="Y405" s="109" t="s">
        <v>14</v>
      </c>
      <c r="Z405" s="89">
        <v>781</v>
      </c>
      <c r="AA405" s="90" t="b">
        <f t="shared" si="142"/>
        <v>1</v>
      </c>
      <c r="AB405" s="81">
        <f t="shared" si="143"/>
        <v>0</v>
      </c>
      <c r="AC405" s="91">
        <f t="shared" si="144"/>
        <v>0</v>
      </c>
      <c r="AF405" s="115" t="s">
        <v>386</v>
      </c>
      <c r="AG405" s="109" t="s">
        <v>385</v>
      </c>
      <c r="AH405" s="109" t="s">
        <v>14</v>
      </c>
      <c r="AI405" s="78">
        <v>542.13999999999999</v>
      </c>
      <c r="AJ405" s="78">
        <f t="shared" si="145"/>
        <v>650.56999999999994</v>
      </c>
      <c r="AK405" s="72" t="b">
        <f t="shared" si="146"/>
        <v>1</v>
      </c>
      <c r="AL405" s="93">
        <f t="shared" si="147"/>
        <v>-1.1368683772161603e-13</v>
      </c>
      <c r="AM405" s="93">
        <f t="shared" si="148"/>
        <v>650.83333333333337</v>
      </c>
      <c r="AN405" s="93">
        <f t="shared" si="149"/>
        <v>781</v>
      </c>
      <c r="AO405" s="25">
        <f t="shared" si="150"/>
        <v>0.20048572790014921</v>
      </c>
      <c r="AQ405" s="2">
        <f t="shared" si="151"/>
        <v>0</v>
      </c>
      <c r="AR405" s="2">
        <f t="shared" si="152"/>
        <v>542.13999999999999</v>
      </c>
      <c r="AS405" t="b">
        <f>AF405='[3]Материалы в ДС'!A379</f>
        <v>1</v>
      </c>
      <c r="AT405" s="95">
        <f>AI405-'[3]Материалы в ДС'!D379</f>
        <v>0</v>
      </c>
    </row>
    <row r="406" ht="15" customHeight="1" outlineLevel="1">
      <c r="A406" s="108" t="s">
        <v>387</v>
      </c>
      <c r="B406" s="183"/>
      <c r="C406" s="183"/>
      <c r="D406" s="109" t="s">
        <v>385</v>
      </c>
      <c r="E406" s="109" t="s">
        <v>14</v>
      </c>
      <c r="F406" s="77">
        <v>744.87</v>
      </c>
      <c r="G406" s="78">
        <f t="shared" si="136"/>
        <v>893.84000000000003</v>
      </c>
      <c r="H406" s="78">
        <f t="shared" si="137"/>
        <v>894.17000000000007</v>
      </c>
      <c r="I406" s="78">
        <v>1073</v>
      </c>
      <c r="J406" s="25">
        <f t="shared" si="138"/>
        <v>0.20043855723619441</v>
      </c>
      <c r="K406" s="110" t="s">
        <v>387</v>
      </c>
      <c r="L406" s="111" t="s">
        <v>385</v>
      </c>
      <c r="M406" s="112" t="s">
        <v>14</v>
      </c>
      <c r="N406" s="113"/>
      <c r="O406" s="113">
        <v>1073</v>
      </c>
      <c r="P406" s="81">
        <f t="shared" si="135"/>
        <v>0</v>
      </c>
      <c r="Q406" s="82" t="s">
        <v>387</v>
      </c>
      <c r="R406" s="114" t="s">
        <v>385</v>
      </c>
      <c r="S406" s="114" t="s">
        <v>14</v>
      </c>
      <c r="T406" s="85">
        <v>744.87</v>
      </c>
      <c r="U406" s="86" t="b">
        <f t="shared" si="140"/>
        <v>1</v>
      </c>
      <c r="V406" s="87">
        <f t="shared" si="141"/>
        <v>0</v>
      </c>
      <c r="W406" s="108" t="s">
        <v>387</v>
      </c>
      <c r="X406" s="109" t="s">
        <v>385</v>
      </c>
      <c r="Y406" s="109" t="s">
        <v>14</v>
      </c>
      <c r="Z406" s="89">
        <v>1073</v>
      </c>
      <c r="AA406" s="90" t="b">
        <f t="shared" si="142"/>
        <v>1</v>
      </c>
      <c r="AB406" s="81">
        <f t="shared" si="143"/>
        <v>0</v>
      </c>
      <c r="AC406" s="91">
        <f t="shared" si="144"/>
        <v>0</v>
      </c>
      <c r="AF406" s="115" t="s">
        <v>387</v>
      </c>
      <c r="AG406" s="109" t="s">
        <v>385</v>
      </c>
      <c r="AH406" s="109" t="s">
        <v>14</v>
      </c>
      <c r="AI406" s="78">
        <v>744.87</v>
      </c>
      <c r="AJ406" s="78">
        <f t="shared" si="145"/>
        <v>893.84000000000003</v>
      </c>
      <c r="AK406" s="72" t="b">
        <f t="shared" si="146"/>
        <v>1</v>
      </c>
      <c r="AL406" s="93">
        <f t="shared" si="147"/>
        <v>0</v>
      </c>
      <c r="AM406" s="93">
        <f t="shared" si="148"/>
        <v>894.16666666666674</v>
      </c>
      <c r="AN406" s="93">
        <f t="shared" si="149"/>
        <v>1073</v>
      </c>
      <c r="AO406" s="25">
        <f t="shared" si="150"/>
        <v>0.20043855723619436</v>
      </c>
      <c r="AQ406" s="2">
        <f t="shared" si="151"/>
        <v>0</v>
      </c>
      <c r="AR406" s="2">
        <f t="shared" si="152"/>
        <v>744.87</v>
      </c>
      <c r="AS406" t="b">
        <f>AF406='[3]Материалы в ДС'!A380</f>
        <v>1</v>
      </c>
      <c r="AT406" s="95">
        <f>AI406-'[3]Материалы в ДС'!D380</f>
        <v>0</v>
      </c>
    </row>
    <row r="407" ht="15" customHeight="1" outlineLevel="1">
      <c r="A407" s="69" t="s">
        <v>388</v>
      </c>
      <c r="B407" s="69"/>
      <c r="C407" s="69"/>
      <c r="D407" s="59"/>
      <c r="E407" s="96"/>
      <c r="F407" s="97">
        <v>0</v>
      </c>
      <c r="G407" s="166"/>
      <c r="H407" s="98">
        <f t="shared" si="137"/>
        <v>0</v>
      </c>
      <c r="I407" s="98"/>
      <c r="J407" s="25"/>
      <c r="K407" s="62" t="s">
        <v>388</v>
      </c>
      <c r="L407" s="63"/>
      <c r="M407" s="99"/>
      <c r="N407" s="100"/>
      <c r="O407" s="100"/>
      <c r="P407" s="81">
        <f t="shared" si="135"/>
        <v>0</v>
      </c>
      <c r="Q407" s="66" t="s">
        <v>388</v>
      </c>
      <c r="R407" s="67"/>
      <c r="S407" s="101"/>
      <c r="T407" s="102">
        <v>0</v>
      </c>
      <c r="U407" s="86" t="b">
        <f t="shared" si="140"/>
        <v>1</v>
      </c>
      <c r="V407" s="87">
        <f t="shared" si="141"/>
        <v>0</v>
      </c>
      <c r="W407" s="69" t="s">
        <v>388</v>
      </c>
      <c r="X407" s="59"/>
      <c r="Y407" s="96"/>
      <c r="Z407" s="103"/>
      <c r="AA407" s="90" t="b">
        <f t="shared" si="142"/>
        <v>1</v>
      </c>
      <c r="AB407" s="81">
        <f t="shared" si="143"/>
        <v>0</v>
      </c>
      <c r="AC407" s="91">
        <f t="shared" si="144"/>
        <v>0</v>
      </c>
      <c r="AF407" s="57" t="s">
        <v>388</v>
      </c>
      <c r="AG407" s="59"/>
      <c r="AH407" s="96"/>
      <c r="AI407" s="104">
        <v>0</v>
      </c>
      <c r="AJ407" s="104"/>
      <c r="AK407" s="72" t="b">
        <f t="shared" si="146"/>
        <v>1</v>
      </c>
      <c r="AL407" s="70"/>
      <c r="AM407" s="70"/>
      <c r="AN407" s="70"/>
      <c r="AQ407" s="2"/>
      <c r="AR407" s="2">
        <f t="shared" si="152"/>
        <v>0</v>
      </c>
      <c r="AS407" t="b">
        <f>AF407='[3]Материалы в ДС'!A381</f>
        <v>1</v>
      </c>
      <c r="AT407" s="95">
        <f>AI407-'[3]Материалы в ДС'!D381</f>
        <v>0</v>
      </c>
    </row>
    <row r="408" ht="15" customHeight="1" outlineLevel="1">
      <c r="A408" s="108" t="s">
        <v>389</v>
      </c>
      <c r="B408" s="108"/>
      <c r="C408" s="108"/>
      <c r="D408" s="109" t="s">
        <v>228</v>
      </c>
      <c r="E408" s="109" t="s">
        <v>14</v>
      </c>
      <c r="F408" s="77">
        <v>950.48000000000002</v>
      </c>
      <c r="G408" s="78">
        <f t="shared" si="136"/>
        <v>1140.5799999999999</v>
      </c>
      <c r="H408" s="78">
        <f t="shared" si="137"/>
        <v>1368.3299999999999</v>
      </c>
      <c r="I408" s="78">
        <v>1642</v>
      </c>
      <c r="J408" s="25">
        <f t="shared" si="138"/>
        <v>0.43961843974118442</v>
      </c>
      <c r="K408" s="189" t="s">
        <v>389</v>
      </c>
      <c r="L408" s="190" t="s">
        <v>228</v>
      </c>
      <c r="M408" s="112" t="s">
        <v>14</v>
      </c>
      <c r="N408" s="113"/>
      <c r="O408" s="113">
        <v>1642</v>
      </c>
      <c r="P408" s="81">
        <f t="shared" si="135"/>
        <v>0</v>
      </c>
      <c r="Q408" s="82" t="s">
        <v>389</v>
      </c>
      <c r="R408" s="114" t="s">
        <v>228</v>
      </c>
      <c r="S408" s="114" t="s">
        <v>14</v>
      </c>
      <c r="T408" s="85">
        <v>950.48000000000002</v>
      </c>
      <c r="U408" s="86" t="b">
        <f t="shared" si="140"/>
        <v>1</v>
      </c>
      <c r="V408" s="87">
        <f t="shared" si="141"/>
        <v>0</v>
      </c>
      <c r="W408" s="108" t="s">
        <v>389</v>
      </c>
      <c r="X408" s="109" t="s">
        <v>228</v>
      </c>
      <c r="Y408" s="109" t="s">
        <v>14</v>
      </c>
      <c r="Z408" s="89">
        <v>1642</v>
      </c>
      <c r="AA408" s="90" t="b">
        <f t="shared" si="142"/>
        <v>1</v>
      </c>
      <c r="AB408" s="81">
        <f t="shared" si="143"/>
        <v>0</v>
      </c>
      <c r="AC408" s="91">
        <f t="shared" si="144"/>
        <v>0</v>
      </c>
      <c r="AF408" s="115" t="s">
        <v>389</v>
      </c>
      <c r="AG408" s="109" t="s">
        <v>228</v>
      </c>
      <c r="AH408" s="109" t="s">
        <v>14</v>
      </c>
      <c r="AI408" s="78">
        <v>1175.8299999999999</v>
      </c>
      <c r="AJ408" s="78">
        <f t="shared" si="145"/>
        <v>1411</v>
      </c>
      <c r="AK408" s="72" t="b">
        <f t="shared" si="146"/>
        <v>1</v>
      </c>
      <c r="AL408" s="93">
        <f t="shared" si="147"/>
        <v>270.42000000000007</v>
      </c>
      <c r="AM408" s="93">
        <f t="shared" si="148"/>
        <v>1692.5</v>
      </c>
      <c r="AN408" s="93">
        <f t="shared" si="149"/>
        <v>2031</v>
      </c>
      <c r="AO408" s="25">
        <f t="shared" si="150"/>
        <v>0.43940467753366408</v>
      </c>
      <c r="AQ408" s="2">
        <f t="shared" si="151"/>
        <v>389</v>
      </c>
      <c r="AR408" s="2">
        <f t="shared" si="152"/>
        <v>1175.8299999999999</v>
      </c>
      <c r="AS408" t="b">
        <f>AF408='[3]Материалы в ДС'!A382</f>
        <v>1</v>
      </c>
      <c r="AT408" s="95">
        <f>AI408-'[3]Материалы в ДС'!D382</f>
        <v>0</v>
      </c>
    </row>
    <row r="409" ht="15" customHeight="1" outlineLevel="1">
      <c r="A409" s="108" t="s">
        <v>691</v>
      </c>
      <c r="B409" s="108"/>
      <c r="C409" s="108"/>
      <c r="D409" s="109" t="s">
        <v>391</v>
      </c>
      <c r="E409" s="109" t="s">
        <v>14</v>
      </c>
      <c r="F409" s="77">
        <v>931.20000000000005</v>
      </c>
      <c r="G409" s="78">
        <f t="shared" si="136"/>
        <v>1117.4400000000001</v>
      </c>
      <c r="H409" s="78">
        <f t="shared" si="137"/>
        <v>1340.8299999999999</v>
      </c>
      <c r="I409" s="78">
        <v>1609</v>
      </c>
      <c r="J409" s="25">
        <f t="shared" si="138"/>
        <v>0.43989833906071008</v>
      </c>
      <c r="K409" s="189" t="s">
        <v>691</v>
      </c>
      <c r="L409" s="190" t="s">
        <v>391</v>
      </c>
      <c r="M409" s="112" t="s">
        <v>14</v>
      </c>
      <c r="N409" s="113"/>
      <c r="O409" s="113">
        <v>1609</v>
      </c>
      <c r="P409" s="81">
        <f t="shared" si="135"/>
        <v>0</v>
      </c>
      <c r="Q409" s="82" t="s">
        <v>691</v>
      </c>
      <c r="R409" s="114" t="s">
        <v>391</v>
      </c>
      <c r="S409" s="114" t="s">
        <v>14</v>
      </c>
      <c r="T409" s="85">
        <v>931.20000000000005</v>
      </c>
      <c r="U409" s="86" t="b">
        <f t="shared" si="140"/>
        <v>1</v>
      </c>
      <c r="V409" s="87">
        <f t="shared" si="141"/>
        <v>0</v>
      </c>
      <c r="W409" s="108" t="s">
        <v>691</v>
      </c>
      <c r="X409" s="109" t="s">
        <v>391</v>
      </c>
      <c r="Y409" s="109" t="s">
        <v>14</v>
      </c>
      <c r="Z409" s="89">
        <v>1609</v>
      </c>
      <c r="AA409" s="90" t="b">
        <f t="shared" si="142"/>
        <v>1</v>
      </c>
      <c r="AB409" s="81">
        <f t="shared" si="143"/>
        <v>0</v>
      </c>
      <c r="AC409" s="91">
        <f t="shared" si="144"/>
        <v>0</v>
      </c>
      <c r="AF409" s="115" t="s">
        <v>691</v>
      </c>
      <c r="AG409" s="109" t="s">
        <v>391</v>
      </c>
      <c r="AH409" s="109" t="s">
        <v>14</v>
      </c>
      <c r="AI409" s="78">
        <v>1140.8299999999999</v>
      </c>
      <c r="AJ409" s="78">
        <f t="shared" si="145"/>
        <v>1369</v>
      </c>
      <c r="AK409" s="72" t="b">
        <f t="shared" si="146"/>
        <v>1</v>
      </c>
      <c r="AL409" s="93">
        <f t="shared" si="147"/>
        <v>251.55999999999995</v>
      </c>
      <c r="AM409" s="93">
        <f t="shared" si="148"/>
        <v>1642.5</v>
      </c>
      <c r="AN409" s="93">
        <f t="shared" si="149"/>
        <v>1971</v>
      </c>
      <c r="AO409" s="25">
        <f t="shared" si="150"/>
        <v>0.43973703433162892</v>
      </c>
      <c r="AQ409" s="2">
        <f t="shared" si="151"/>
        <v>362</v>
      </c>
      <c r="AR409" s="2">
        <f t="shared" si="152"/>
        <v>1140.8299999999999</v>
      </c>
      <c r="AS409" t="b">
        <f>AF409='[3]Материалы в ДС'!A383</f>
        <v>1</v>
      </c>
      <c r="AT409" s="95">
        <f>AI409-'[3]Материалы в ДС'!D383</f>
        <v>0</v>
      </c>
    </row>
    <row r="410" ht="14.25" customHeight="1" outlineLevel="1">
      <c r="A410" s="108" t="s">
        <v>392</v>
      </c>
      <c r="B410" s="108"/>
      <c r="C410" s="108"/>
      <c r="D410" s="109" t="s">
        <v>391</v>
      </c>
      <c r="E410" s="109" t="s">
        <v>14</v>
      </c>
      <c r="F410" s="77">
        <v>1014.4299999999999</v>
      </c>
      <c r="G410" s="78">
        <f t="shared" si="136"/>
        <v>1217.3199999999999</v>
      </c>
      <c r="H410" s="78">
        <f t="shared" si="137"/>
        <v>1460.8299999999999</v>
      </c>
      <c r="I410" s="78">
        <v>1753</v>
      </c>
      <c r="J410" s="25">
        <f t="shared" si="138"/>
        <v>0.44004863141984041</v>
      </c>
      <c r="K410" s="189" t="s">
        <v>392</v>
      </c>
      <c r="L410" s="190" t="s">
        <v>391</v>
      </c>
      <c r="M410" s="112" t="s">
        <v>14</v>
      </c>
      <c r="N410" s="113"/>
      <c r="O410" s="113">
        <v>1753</v>
      </c>
      <c r="P410" s="81">
        <f t="shared" si="135"/>
        <v>0</v>
      </c>
      <c r="Q410" s="82" t="s">
        <v>392</v>
      </c>
      <c r="R410" s="114" t="s">
        <v>391</v>
      </c>
      <c r="S410" s="114" t="s">
        <v>14</v>
      </c>
      <c r="T410" s="106">
        <v>1014.4299999999999</v>
      </c>
      <c r="U410" s="86" t="b">
        <f t="shared" si="140"/>
        <v>1</v>
      </c>
      <c r="V410" s="87">
        <f t="shared" si="141"/>
        <v>0</v>
      </c>
      <c r="W410" s="108" t="s">
        <v>392</v>
      </c>
      <c r="X410" s="109" t="s">
        <v>391</v>
      </c>
      <c r="Y410" s="109" t="s">
        <v>14</v>
      </c>
      <c r="Z410" s="89">
        <v>1753</v>
      </c>
      <c r="AA410" s="90" t="b">
        <f t="shared" si="142"/>
        <v>1</v>
      </c>
      <c r="AB410" s="81">
        <f t="shared" si="143"/>
        <v>0</v>
      </c>
      <c r="AC410" s="91">
        <f t="shared" si="144"/>
        <v>0</v>
      </c>
      <c r="AF410" s="115" t="s">
        <v>392</v>
      </c>
      <c r="AG410" s="109" t="s">
        <v>391</v>
      </c>
      <c r="AH410" s="109" t="s">
        <v>14</v>
      </c>
      <c r="AI410" s="78">
        <v>1236.6700000000001</v>
      </c>
      <c r="AJ410" s="78">
        <f t="shared" si="145"/>
        <v>1484</v>
      </c>
      <c r="AK410" s="72" t="b">
        <f t="shared" si="146"/>
        <v>1</v>
      </c>
      <c r="AL410" s="93">
        <f t="shared" si="147"/>
        <v>266.68000000000006</v>
      </c>
      <c r="AM410" s="93">
        <f t="shared" si="148"/>
        <v>1780.8333333333335</v>
      </c>
      <c r="AN410" s="93">
        <f t="shared" si="149"/>
        <v>2137</v>
      </c>
      <c r="AO410" s="25">
        <f t="shared" si="150"/>
        <v>0.44002695417789756</v>
      </c>
      <c r="AQ410" s="2">
        <f t="shared" si="151"/>
        <v>384</v>
      </c>
      <c r="AR410" s="2">
        <f t="shared" si="152"/>
        <v>1236.6700000000001</v>
      </c>
      <c r="AS410" t="b">
        <f>AF410='[3]Материалы в ДС'!A384</f>
        <v>1</v>
      </c>
      <c r="AT410" s="95">
        <f>AI410-'[3]Материалы в ДС'!D384</f>
        <v>0</v>
      </c>
    </row>
    <row r="411" ht="15" customHeight="1" outlineLevel="1">
      <c r="A411" s="108" t="s">
        <v>393</v>
      </c>
      <c r="B411" s="108"/>
      <c r="C411" s="108"/>
      <c r="D411" s="109" t="s">
        <v>391</v>
      </c>
      <c r="E411" s="109" t="s">
        <v>14</v>
      </c>
      <c r="F411" s="77">
        <v>1308.02</v>
      </c>
      <c r="G411" s="78">
        <f t="shared" si="136"/>
        <v>1569.6200000000001</v>
      </c>
      <c r="H411" s="78">
        <f t="shared" si="137"/>
        <v>1883.3299999999999</v>
      </c>
      <c r="I411" s="78">
        <v>2260</v>
      </c>
      <c r="J411" s="25">
        <f t="shared" si="138"/>
        <v>0.43983894190950656</v>
      </c>
      <c r="K411" s="189" t="s">
        <v>393</v>
      </c>
      <c r="L411" s="190" t="s">
        <v>391</v>
      </c>
      <c r="M411" s="112" t="s">
        <v>14</v>
      </c>
      <c r="N411" s="113"/>
      <c r="O411" s="113">
        <v>2260</v>
      </c>
      <c r="P411" s="81">
        <f t="shared" si="135"/>
        <v>0</v>
      </c>
      <c r="Q411" s="82" t="s">
        <v>393</v>
      </c>
      <c r="R411" s="114" t="s">
        <v>391</v>
      </c>
      <c r="S411" s="114" t="s">
        <v>14</v>
      </c>
      <c r="T411" s="106">
        <v>1308.02</v>
      </c>
      <c r="U411" s="86" t="b">
        <f t="shared" si="140"/>
        <v>1</v>
      </c>
      <c r="V411" s="87">
        <f t="shared" si="141"/>
        <v>0</v>
      </c>
      <c r="W411" s="108" t="s">
        <v>393</v>
      </c>
      <c r="X411" s="109" t="s">
        <v>391</v>
      </c>
      <c r="Y411" s="109" t="s">
        <v>14</v>
      </c>
      <c r="Z411" s="89">
        <v>2260</v>
      </c>
      <c r="AA411" s="90" t="b">
        <f t="shared" si="142"/>
        <v>1</v>
      </c>
      <c r="AB411" s="81">
        <f t="shared" si="143"/>
        <v>0</v>
      </c>
      <c r="AC411" s="91">
        <f t="shared" si="144"/>
        <v>0</v>
      </c>
      <c r="AF411" s="115" t="s">
        <v>393</v>
      </c>
      <c r="AG411" s="109" t="s">
        <v>391</v>
      </c>
      <c r="AH411" s="109" t="s">
        <v>14</v>
      </c>
      <c r="AI411" s="78">
        <v>1770.8299999999999</v>
      </c>
      <c r="AJ411" s="78">
        <f t="shared" si="145"/>
        <v>2125</v>
      </c>
      <c r="AK411" s="72" t="b">
        <f t="shared" si="146"/>
        <v>1</v>
      </c>
      <c r="AL411" s="93">
        <f t="shared" si="147"/>
        <v>555.37999999999988</v>
      </c>
      <c r="AM411" s="93">
        <f t="shared" si="148"/>
        <v>2550</v>
      </c>
      <c r="AN411" s="93">
        <f t="shared" si="149"/>
        <v>3060</v>
      </c>
      <c r="AO411" s="25">
        <f t="shared" si="150"/>
        <v>0.44</v>
      </c>
      <c r="AQ411" s="2">
        <f t="shared" si="151"/>
        <v>800</v>
      </c>
      <c r="AR411" s="2">
        <f t="shared" si="152"/>
        <v>1770.8299999999999</v>
      </c>
      <c r="AS411" t="b">
        <f>AF411='[3]Материалы в ДС'!A385</f>
        <v>1</v>
      </c>
      <c r="AT411" s="95">
        <f>AI411-'[3]Материалы в ДС'!D385</f>
        <v>0</v>
      </c>
    </row>
    <row r="412" ht="15" customHeight="1" outlineLevel="1">
      <c r="A412" s="108" t="s">
        <v>394</v>
      </c>
      <c r="B412" s="108"/>
      <c r="C412" s="108"/>
      <c r="D412" s="109" t="s">
        <v>228</v>
      </c>
      <c r="E412" s="109" t="s">
        <v>14</v>
      </c>
      <c r="F412" s="77">
        <v>2896.54</v>
      </c>
      <c r="G412" s="78">
        <f t="shared" si="136"/>
        <v>3475.8499999999999</v>
      </c>
      <c r="H412" s="78">
        <f t="shared" si="137"/>
        <v>4170.8299999999999</v>
      </c>
      <c r="I412" s="78">
        <v>5005</v>
      </c>
      <c r="J412" s="25">
        <f t="shared" si="138"/>
        <v>0.43993555533178941</v>
      </c>
      <c r="K412" s="189" t="s">
        <v>394</v>
      </c>
      <c r="L412" s="190" t="s">
        <v>228</v>
      </c>
      <c r="M412" s="112" t="s">
        <v>14</v>
      </c>
      <c r="N412" s="113"/>
      <c r="O412" s="113">
        <v>5005</v>
      </c>
      <c r="P412" s="81">
        <f t="shared" si="135"/>
        <v>0</v>
      </c>
      <c r="Q412" s="82" t="s">
        <v>394</v>
      </c>
      <c r="R412" s="114" t="s">
        <v>228</v>
      </c>
      <c r="S412" s="114" t="s">
        <v>14</v>
      </c>
      <c r="T412" s="106">
        <v>2896.54</v>
      </c>
      <c r="U412" s="86" t="b">
        <f t="shared" si="140"/>
        <v>1</v>
      </c>
      <c r="V412" s="87">
        <f t="shared" si="141"/>
        <v>0</v>
      </c>
      <c r="W412" s="108" t="s">
        <v>394</v>
      </c>
      <c r="X412" s="109" t="s">
        <v>228</v>
      </c>
      <c r="Y412" s="109" t="s">
        <v>14</v>
      </c>
      <c r="Z412" s="89">
        <v>5005</v>
      </c>
      <c r="AA412" s="90" t="b">
        <f t="shared" si="142"/>
        <v>1</v>
      </c>
      <c r="AB412" s="81">
        <f t="shared" si="143"/>
        <v>0</v>
      </c>
      <c r="AC412" s="91">
        <f t="shared" si="144"/>
        <v>0</v>
      </c>
      <c r="AF412" s="115" t="s">
        <v>394</v>
      </c>
      <c r="AG412" s="109" t="s">
        <v>228</v>
      </c>
      <c r="AH412" s="109" t="s">
        <v>14</v>
      </c>
      <c r="AI412" s="78">
        <v>4132.5</v>
      </c>
      <c r="AJ412" s="78">
        <f t="shared" si="145"/>
        <v>4959</v>
      </c>
      <c r="AK412" s="72" t="b">
        <f t="shared" si="146"/>
        <v>1</v>
      </c>
      <c r="AL412" s="93">
        <f t="shared" si="147"/>
        <v>1483.1500000000001</v>
      </c>
      <c r="AM412" s="93">
        <f t="shared" si="148"/>
        <v>5950.8333333333339</v>
      </c>
      <c r="AN412" s="93">
        <f t="shared" si="149"/>
        <v>7141</v>
      </c>
      <c r="AO412" s="25">
        <f t="shared" si="150"/>
        <v>0.44000806614236743</v>
      </c>
      <c r="AQ412" s="2">
        <f t="shared" si="151"/>
        <v>2136</v>
      </c>
      <c r="AR412" s="2">
        <f t="shared" si="152"/>
        <v>4132.5</v>
      </c>
      <c r="AS412" t="b">
        <f>AF412='[3]Материалы в ДС'!A386</f>
        <v>1</v>
      </c>
      <c r="AT412" s="95">
        <f>AI412-'[3]Материалы в ДС'!D386</f>
        <v>0</v>
      </c>
    </row>
    <row r="413" ht="15" customHeight="1">
      <c r="A413" s="108" t="s">
        <v>692</v>
      </c>
      <c r="B413" s="108"/>
      <c r="C413" s="108"/>
      <c r="D413" s="109" t="s">
        <v>391</v>
      </c>
      <c r="E413" s="109" t="s">
        <v>14</v>
      </c>
      <c r="F413" s="77">
        <v>901.52999999999997</v>
      </c>
      <c r="G413" s="78">
        <f t="shared" si="136"/>
        <v>1081.8399999999999</v>
      </c>
      <c r="H413" s="78">
        <f t="shared" si="137"/>
        <v>1298.3299999999999</v>
      </c>
      <c r="I413" s="78">
        <v>1558</v>
      </c>
      <c r="J413" s="25">
        <f t="shared" si="138"/>
        <v>0.4401390224062709</v>
      </c>
      <c r="K413" s="189" t="s">
        <v>692</v>
      </c>
      <c r="L413" s="190" t="s">
        <v>391</v>
      </c>
      <c r="M413" s="112" t="s">
        <v>14</v>
      </c>
      <c r="N413" s="113"/>
      <c r="O413" s="113">
        <v>1558</v>
      </c>
      <c r="P413" s="81">
        <f t="shared" si="135"/>
        <v>0</v>
      </c>
      <c r="Q413" s="82" t="s">
        <v>692</v>
      </c>
      <c r="R413" s="114" t="s">
        <v>391</v>
      </c>
      <c r="S413" s="114" t="s">
        <v>14</v>
      </c>
      <c r="T413" s="85">
        <v>901.52999999999997</v>
      </c>
      <c r="U413" s="86" t="b">
        <f t="shared" si="140"/>
        <v>1</v>
      </c>
      <c r="V413" s="87">
        <f t="shared" si="141"/>
        <v>0</v>
      </c>
      <c r="W413" s="108" t="s">
        <v>692</v>
      </c>
      <c r="X413" s="109" t="s">
        <v>391</v>
      </c>
      <c r="Y413" s="109" t="s">
        <v>14</v>
      </c>
      <c r="Z413" s="89">
        <v>1558</v>
      </c>
      <c r="AA413" s="90" t="b">
        <f t="shared" si="142"/>
        <v>1</v>
      </c>
      <c r="AB413" s="81">
        <f t="shared" si="143"/>
        <v>0</v>
      </c>
      <c r="AC413" s="91">
        <f t="shared" si="144"/>
        <v>0</v>
      </c>
      <c r="AF413" s="115" t="s">
        <v>692</v>
      </c>
      <c r="AG413" s="109" t="s">
        <v>391</v>
      </c>
      <c r="AH413" s="109" t="s">
        <v>14</v>
      </c>
      <c r="AI413" s="78">
        <v>911.66999999999996</v>
      </c>
      <c r="AJ413" s="78">
        <f t="shared" si="145"/>
        <v>1094</v>
      </c>
      <c r="AK413" s="72" t="b">
        <f t="shared" si="146"/>
        <v>1</v>
      </c>
      <c r="AL413" s="93">
        <f t="shared" si="147"/>
        <v>12.160000000000082</v>
      </c>
      <c r="AM413" s="93">
        <f t="shared" si="148"/>
        <v>1313.3333333333335</v>
      </c>
      <c r="AN413" s="93">
        <f t="shared" si="149"/>
        <v>1576</v>
      </c>
      <c r="AO413" s="25">
        <f t="shared" si="150"/>
        <v>0.44058500914076781</v>
      </c>
      <c r="AQ413" s="2">
        <f t="shared" si="151"/>
        <v>18</v>
      </c>
      <c r="AR413" s="2">
        <f t="shared" si="152"/>
        <v>911.67000000000007</v>
      </c>
      <c r="AS413" t="b">
        <f>AF413='[3]Материалы в ДС'!A387</f>
        <v>1</v>
      </c>
      <c r="AT413" s="95">
        <f>AI413-'[3]Материалы в ДС'!D387</f>
        <v>0</v>
      </c>
    </row>
    <row r="414" ht="15" customHeight="1" outlineLevel="1">
      <c r="A414" s="108" t="s">
        <v>693</v>
      </c>
      <c r="B414" s="108"/>
      <c r="C414" s="108"/>
      <c r="D414" s="109" t="s">
        <v>391</v>
      </c>
      <c r="E414" s="109" t="s">
        <v>14</v>
      </c>
      <c r="F414" s="77">
        <v>937.09000000000003</v>
      </c>
      <c r="G414" s="78">
        <f t="shared" si="136"/>
        <v>1124.51</v>
      </c>
      <c r="H414" s="78">
        <f t="shared" si="137"/>
        <v>1349.1700000000001</v>
      </c>
      <c r="I414" s="78">
        <v>1619</v>
      </c>
      <c r="J414" s="25">
        <f t="shared" si="138"/>
        <v>0.43973819708139539</v>
      </c>
      <c r="K414" s="189" t="s">
        <v>693</v>
      </c>
      <c r="L414" s="190" t="s">
        <v>391</v>
      </c>
      <c r="M414" s="112" t="s">
        <v>14</v>
      </c>
      <c r="N414" s="113"/>
      <c r="O414" s="113">
        <v>1619</v>
      </c>
      <c r="P414" s="81">
        <f t="shared" si="135"/>
        <v>0</v>
      </c>
      <c r="Q414" s="82" t="s">
        <v>693</v>
      </c>
      <c r="R414" s="114" t="s">
        <v>391</v>
      </c>
      <c r="S414" s="114" t="s">
        <v>14</v>
      </c>
      <c r="T414" s="85">
        <v>937.09000000000003</v>
      </c>
      <c r="U414" s="86" t="b">
        <f t="shared" si="140"/>
        <v>1</v>
      </c>
      <c r="V414" s="87">
        <f t="shared" si="141"/>
        <v>0</v>
      </c>
      <c r="W414" s="108" t="s">
        <v>693</v>
      </c>
      <c r="X414" s="109" t="s">
        <v>391</v>
      </c>
      <c r="Y414" s="109" t="s">
        <v>14</v>
      </c>
      <c r="Z414" s="89">
        <v>1619</v>
      </c>
      <c r="AA414" s="90" t="b">
        <f t="shared" si="142"/>
        <v>1</v>
      </c>
      <c r="AB414" s="81">
        <f t="shared" si="143"/>
        <v>0</v>
      </c>
      <c r="AC414" s="91">
        <f t="shared" si="144"/>
        <v>0</v>
      </c>
      <c r="AF414" s="115" t="s">
        <v>693</v>
      </c>
      <c r="AG414" s="109" t="s">
        <v>391</v>
      </c>
      <c r="AH414" s="109" t="s">
        <v>14</v>
      </c>
      <c r="AI414" s="78">
        <v>1026.6700000000001</v>
      </c>
      <c r="AJ414" s="78">
        <f t="shared" si="145"/>
        <v>1232</v>
      </c>
      <c r="AK414" s="72" t="b">
        <f t="shared" si="146"/>
        <v>1</v>
      </c>
      <c r="AL414" s="93">
        <f t="shared" si="147"/>
        <v>107.49000000000001</v>
      </c>
      <c r="AM414" s="93">
        <f t="shared" si="148"/>
        <v>1478.3333333333335</v>
      </c>
      <c r="AN414" s="93">
        <f t="shared" si="149"/>
        <v>1774</v>
      </c>
      <c r="AO414" s="25">
        <f t="shared" si="150"/>
        <v>0.43993506493506496</v>
      </c>
      <c r="AQ414" s="2">
        <f t="shared" si="151"/>
        <v>155</v>
      </c>
      <c r="AR414" s="2">
        <f t="shared" si="152"/>
        <v>1026.6700000000001</v>
      </c>
      <c r="AS414" t="b">
        <f>AF414='[3]Материалы в ДС'!A388</f>
        <v>1</v>
      </c>
      <c r="AT414" s="95">
        <f>AI414-'[3]Материалы в ДС'!D388</f>
        <v>0</v>
      </c>
    </row>
    <row r="415" ht="15" customHeight="1" outlineLevel="1">
      <c r="A415" s="108" t="s">
        <v>397</v>
      </c>
      <c r="B415" s="108"/>
      <c r="C415" s="108"/>
      <c r="D415" s="109" t="s">
        <v>228</v>
      </c>
      <c r="E415" s="109" t="s">
        <v>14</v>
      </c>
      <c r="F415" s="77">
        <v>3377.4899999999998</v>
      </c>
      <c r="G415" s="78">
        <f t="shared" si="136"/>
        <v>4052.9900000000002</v>
      </c>
      <c r="H415" s="78">
        <f t="shared" si="137"/>
        <v>4877.5</v>
      </c>
      <c r="I415" s="78">
        <v>5853</v>
      </c>
      <c r="J415" s="25">
        <f t="shared" si="138"/>
        <v>0.44411903310889</v>
      </c>
      <c r="K415" s="79" t="s">
        <v>397</v>
      </c>
      <c r="L415" s="75" t="s">
        <v>228</v>
      </c>
      <c r="M415" s="76" t="s">
        <v>14</v>
      </c>
      <c r="N415" s="80">
        <v>5853</v>
      </c>
      <c r="O415" s="80">
        <f t="shared" si="139"/>
        <v>5853</v>
      </c>
      <c r="P415" s="81">
        <f t="shared" ref="P415:P478" si="153">O415-I415</f>
        <v>0</v>
      </c>
      <c r="Q415" s="82" t="s">
        <v>397</v>
      </c>
      <c r="R415" s="114" t="s">
        <v>228</v>
      </c>
      <c r="S415" s="114" t="s">
        <v>14</v>
      </c>
      <c r="T415" s="106">
        <v>3377.4899999999998</v>
      </c>
      <c r="U415" s="86" t="b">
        <f t="shared" si="140"/>
        <v>1</v>
      </c>
      <c r="V415" s="87">
        <f t="shared" si="141"/>
        <v>0</v>
      </c>
      <c r="W415" s="108" t="s">
        <v>397</v>
      </c>
      <c r="X415" s="109" t="s">
        <v>228</v>
      </c>
      <c r="Y415" s="109" t="s">
        <v>14</v>
      </c>
      <c r="Z415" s="89">
        <v>5853</v>
      </c>
      <c r="AA415" s="90" t="b">
        <f t="shared" si="142"/>
        <v>1</v>
      </c>
      <c r="AB415" s="81">
        <f t="shared" si="143"/>
        <v>0</v>
      </c>
      <c r="AC415" s="91">
        <f t="shared" si="144"/>
        <v>0</v>
      </c>
      <c r="AF415" s="115" t="s">
        <v>397</v>
      </c>
      <c r="AG415" s="109" t="s">
        <v>228</v>
      </c>
      <c r="AH415" s="109" t="s">
        <v>14</v>
      </c>
      <c r="AI415" s="78">
        <v>5338.3299999999999</v>
      </c>
      <c r="AJ415" s="78">
        <f t="shared" si="145"/>
        <v>6406</v>
      </c>
      <c r="AK415" s="72" t="b">
        <f t="shared" si="146"/>
        <v>1</v>
      </c>
      <c r="AL415" s="93">
        <f t="shared" si="147"/>
        <v>2353.0099999999998</v>
      </c>
      <c r="AM415" s="93">
        <f t="shared" si="148"/>
        <v>7709.166666666667</v>
      </c>
      <c r="AN415" s="93">
        <f t="shared" si="149"/>
        <v>9251</v>
      </c>
      <c r="AO415" s="25">
        <f t="shared" si="150"/>
        <v>0.44411489228847956</v>
      </c>
      <c r="AQ415" s="2">
        <f t="shared" si="151"/>
        <v>3398</v>
      </c>
      <c r="AR415" s="2">
        <f t="shared" si="152"/>
        <v>5338.3299999999999</v>
      </c>
      <c r="AS415" t="b">
        <f>AF415='[3]Материалы в ДС'!A389</f>
        <v>1</v>
      </c>
      <c r="AT415" s="95">
        <f>AI415-'[3]Материалы в ДС'!D389</f>
        <v>0</v>
      </c>
    </row>
    <row r="416" ht="15" customHeight="1" outlineLevel="1">
      <c r="A416" s="108" t="s">
        <v>398</v>
      </c>
      <c r="B416" s="108"/>
      <c r="C416" s="108"/>
      <c r="D416" s="109" t="s">
        <v>228</v>
      </c>
      <c r="E416" s="109" t="s">
        <v>14</v>
      </c>
      <c r="F416" s="77">
        <v>4512.9200000000001</v>
      </c>
      <c r="G416" s="78">
        <f t="shared" si="136"/>
        <v>5415.5</v>
      </c>
      <c r="H416" s="78">
        <f t="shared" si="137"/>
        <v>6518.3299999999999</v>
      </c>
      <c r="I416" s="78">
        <v>7822</v>
      </c>
      <c r="J416" s="25">
        <f t="shared" si="138"/>
        <v>0.44437263410580741</v>
      </c>
      <c r="K416" s="79" t="s">
        <v>398</v>
      </c>
      <c r="L416" s="75" t="s">
        <v>228</v>
      </c>
      <c r="M416" s="76" t="s">
        <v>14</v>
      </c>
      <c r="N416" s="80">
        <v>7822</v>
      </c>
      <c r="O416" s="80">
        <f t="shared" si="139"/>
        <v>7822</v>
      </c>
      <c r="P416" s="81">
        <f t="shared" si="153"/>
        <v>0</v>
      </c>
      <c r="Q416" s="82" t="s">
        <v>398</v>
      </c>
      <c r="R416" s="114" t="s">
        <v>228</v>
      </c>
      <c r="S416" s="114" t="s">
        <v>14</v>
      </c>
      <c r="T416" s="106">
        <v>4512.9200000000001</v>
      </c>
      <c r="U416" s="86" t="b">
        <f t="shared" si="140"/>
        <v>1</v>
      </c>
      <c r="V416" s="87">
        <f t="shared" si="141"/>
        <v>0</v>
      </c>
      <c r="W416" s="108" t="s">
        <v>398</v>
      </c>
      <c r="X416" s="109" t="s">
        <v>228</v>
      </c>
      <c r="Y416" s="109" t="s">
        <v>14</v>
      </c>
      <c r="Z416" s="89">
        <v>7822</v>
      </c>
      <c r="AA416" s="90" t="b">
        <f t="shared" si="142"/>
        <v>1</v>
      </c>
      <c r="AB416" s="81">
        <f t="shared" si="143"/>
        <v>0</v>
      </c>
      <c r="AC416" s="91">
        <f t="shared" si="144"/>
        <v>0</v>
      </c>
      <c r="AF416" s="115" t="s">
        <v>398</v>
      </c>
      <c r="AG416" s="109" t="s">
        <v>228</v>
      </c>
      <c r="AH416" s="109" t="s">
        <v>14</v>
      </c>
      <c r="AI416" s="78">
        <v>7472.5</v>
      </c>
      <c r="AJ416" s="78">
        <f t="shared" si="145"/>
        <v>8967</v>
      </c>
      <c r="AK416" s="72" t="b">
        <f t="shared" si="146"/>
        <v>1</v>
      </c>
      <c r="AL416" s="93">
        <f t="shared" si="147"/>
        <v>3551.5</v>
      </c>
      <c r="AM416" s="93">
        <f t="shared" si="148"/>
        <v>10793.333333333334</v>
      </c>
      <c r="AN416" s="93">
        <f t="shared" si="149"/>
        <v>12952</v>
      </c>
      <c r="AO416" s="25">
        <f t="shared" si="150"/>
        <v>0.44440727110516337</v>
      </c>
      <c r="AQ416" s="2">
        <f t="shared" si="151"/>
        <v>5130</v>
      </c>
      <c r="AR416" s="2">
        <f t="shared" si="152"/>
        <v>7472.5</v>
      </c>
      <c r="AS416" t="b">
        <f>AF416='[3]Материалы в ДС'!A390</f>
        <v>1</v>
      </c>
      <c r="AT416" s="95">
        <f>AI416-'[3]Материалы в ДС'!D390</f>
        <v>0</v>
      </c>
    </row>
    <row r="417" ht="15" customHeight="1" outlineLevel="1">
      <c r="A417" s="108" t="s">
        <v>694</v>
      </c>
      <c r="B417" s="108"/>
      <c r="C417" s="108"/>
      <c r="D417" s="109" t="s">
        <v>228</v>
      </c>
      <c r="E417" s="109" t="s">
        <v>14</v>
      </c>
      <c r="F417" s="77">
        <v>298.26999999999998</v>
      </c>
      <c r="G417" s="78">
        <f t="shared" si="136"/>
        <v>357.92000000000002</v>
      </c>
      <c r="H417" s="78">
        <f t="shared" si="137"/>
        <v>429.17000000000002</v>
      </c>
      <c r="I417" s="78">
        <v>515</v>
      </c>
      <c r="J417" s="25">
        <f t="shared" si="138"/>
        <v>0.43886902101028147</v>
      </c>
      <c r="K417" s="110" t="s">
        <v>694</v>
      </c>
      <c r="L417" s="111" t="s">
        <v>228</v>
      </c>
      <c r="M417" s="112" t="s">
        <v>14</v>
      </c>
      <c r="N417" s="113"/>
      <c r="O417" s="113">
        <v>515</v>
      </c>
      <c r="P417" s="81">
        <f t="shared" si="153"/>
        <v>0</v>
      </c>
      <c r="Q417" s="82" t="s">
        <v>694</v>
      </c>
      <c r="R417" s="114" t="s">
        <v>228</v>
      </c>
      <c r="S417" s="114" t="s">
        <v>14</v>
      </c>
      <c r="T417" s="85">
        <v>298.26999999999998</v>
      </c>
      <c r="U417" s="86" t="b">
        <f t="shared" si="140"/>
        <v>1</v>
      </c>
      <c r="V417" s="87">
        <f t="shared" si="141"/>
        <v>0</v>
      </c>
      <c r="W417" s="108" t="s">
        <v>694</v>
      </c>
      <c r="X417" s="109" t="s">
        <v>228</v>
      </c>
      <c r="Y417" s="109" t="s">
        <v>14</v>
      </c>
      <c r="Z417" s="89">
        <v>515</v>
      </c>
      <c r="AA417" s="90" t="b">
        <f t="shared" si="142"/>
        <v>1</v>
      </c>
      <c r="AB417" s="81">
        <f t="shared" si="143"/>
        <v>0</v>
      </c>
      <c r="AC417" s="91">
        <f t="shared" si="144"/>
        <v>0</v>
      </c>
      <c r="AF417" s="115" t="s">
        <v>694</v>
      </c>
      <c r="AG417" s="109" t="s">
        <v>228</v>
      </c>
      <c r="AH417" s="109" t="s">
        <v>14</v>
      </c>
      <c r="AI417" s="78">
        <v>407.5</v>
      </c>
      <c r="AJ417" s="78">
        <f t="shared" si="145"/>
        <v>489</v>
      </c>
      <c r="AK417" s="72" t="b">
        <f t="shared" si="146"/>
        <v>1</v>
      </c>
      <c r="AL417" s="93">
        <f t="shared" si="147"/>
        <v>131.07999999999998</v>
      </c>
      <c r="AM417" s="93">
        <f t="shared" si="148"/>
        <v>586.66666666666674</v>
      </c>
      <c r="AN417" s="93">
        <f t="shared" si="149"/>
        <v>704</v>
      </c>
      <c r="AO417" s="25">
        <f t="shared" si="150"/>
        <v>0.43967280163599182</v>
      </c>
      <c r="AQ417" s="2">
        <f t="shared" si="151"/>
        <v>189</v>
      </c>
      <c r="AR417" s="2">
        <f t="shared" si="152"/>
        <v>407.5</v>
      </c>
      <c r="AS417" t="b">
        <f>AF417='[3]Материалы в ДС'!A391</f>
        <v>1</v>
      </c>
      <c r="AT417" s="95">
        <f>AI417-'[3]Материалы в ДС'!D391</f>
        <v>0</v>
      </c>
    </row>
    <row r="418" ht="15" customHeight="1" outlineLevel="1">
      <c r="A418" s="108" t="s">
        <v>400</v>
      </c>
      <c r="B418" s="108"/>
      <c r="C418" s="108"/>
      <c r="D418" s="109" t="s">
        <v>391</v>
      </c>
      <c r="E418" s="109" t="s">
        <v>14</v>
      </c>
      <c r="F418" s="77">
        <v>2767.8099999999999</v>
      </c>
      <c r="G418" s="78">
        <f t="shared" si="136"/>
        <v>3321.3699999999999</v>
      </c>
      <c r="H418" s="78">
        <f t="shared" si="137"/>
        <v>3985.8299999999999</v>
      </c>
      <c r="I418" s="78">
        <v>4783</v>
      </c>
      <c r="J418" s="25">
        <f t="shared" si="138"/>
        <v>0.44006840550736603</v>
      </c>
      <c r="K418" s="110" t="s">
        <v>400</v>
      </c>
      <c r="L418" s="111" t="s">
        <v>391</v>
      </c>
      <c r="M418" s="112" t="s">
        <v>14</v>
      </c>
      <c r="N418" s="113"/>
      <c r="O418" s="113">
        <v>4783</v>
      </c>
      <c r="P418" s="81">
        <f t="shared" si="153"/>
        <v>0</v>
      </c>
      <c r="Q418" s="82" t="s">
        <v>400</v>
      </c>
      <c r="R418" s="114" t="s">
        <v>391</v>
      </c>
      <c r="S418" s="114" t="s">
        <v>14</v>
      </c>
      <c r="T418" s="106">
        <v>2767.8099999999999</v>
      </c>
      <c r="U418" s="86" t="b">
        <f t="shared" si="140"/>
        <v>1</v>
      </c>
      <c r="V418" s="87">
        <f t="shared" si="141"/>
        <v>0</v>
      </c>
      <c r="W418" s="108" t="s">
        <v>400</v>
      </c>
      <c r="X418" s="109" t="s">
        <v>391</v>
      </c>
      <c r="Y418" s="109" t="s">
        <v>14</v>
      </c>
      <c r="Z418" s="89">
        <v>4783</v>
      </c>
      <c r="AA418" s="90" t="b">
        <f t="shared" si="142"/>
        <v>1</v>
      </c>
      <c r="AB418" s="81">
        <f t="shared" si="143"/>
        <v>0</v>
      </c>
      <c r="AC418" s="91">
        <f t="shared" si="144"/>
        <v>0</v>
      </c>
      <c r="AF418" s="115" t="s">
        <v>400</v>
      </c>
      <c r="AG418" s="109" t="s">
        <v>391</v>
      </c>
      <c r="AH418" s="109" t="s">
        <v>14</v>
      </c>
      <c r="AI418" s="78">
        <v>3335</v>
      </c>
      <c r="AJ418" s="78">
        <f t="shared" si="145"/>
        <v>4002</v>
      </c>
      <c r="AK418" s="72" t="b">
        <f t="shared" si="146"/>
        <v>1</v>
      </c>
      <c r="AL418" s="93">
        <f t="shared" si="147"/>
        <v>680.63000000000011</v>
      </c>
      <c r="AM418" s="93">
        <f t="shared" si="148"/>
        <v>4802.5</v>
      </c>
      <c r="AN418" s="93">
        <f t="shared" si="149"/>
        <v>5763</v>
      </c>
      <c r="AO418" s="25">
        <f t="shared" si="150"/>
        <v>0.44002998500749624</v>
      </c>
      <c r="AQ418" s="2">
        <f t="shared" si="151"/>
        <v>980</v>
      </c>
      <c r="AR418" s="2">
        <f t="shared" si="152"/>
        <v>3335</v>
      </c>
      <c r="AS418" t="b">
        <f>AF418='[3]Материалы в ДС'!A392</f>
        <v>1</v>
      </c>
      <c r="AT418" s="95">
        <f>AI418-'[3]Материалы в ДС'!D392</f>
        <v>0</v>
      </c>
    </row>
    <row r="419" ht="15" customHeight="1" outlineLevel="1">
      <c r="A419" s="108" t="s">
        <v>401</v>
      </c>
      <c r="B419" s="108"/>
      <c r="C419" s="108"/>
      <c r="D419" s="109" t="s">
        <v>228</v>
      </c>
      <c r="E419" s="109" t="s">
        <v>14</v>
      </c>
      <c r="F419" s="77">
        <v>3340.0900000000001</v>
      </c>
      <c r="G419" s="78">
        <f t="shared" si="136"/>
        <v>4008.1100000000001</v>
      </c>
      <c r="H419" s="78">
        <f t="shared" si="137"/>
        <v>4810</v>
      </c>
      <c r="I419" s="78">
        <v>5772</v>
      </c>
      <c r="J419" s="25">
        <f t="shared" si="138"/>
        <v>0.44008023731883594</v>
      </c>
      <c r="K419" s="110" t="s">
        <v>401</v>
      </c>
      <c r="L419" s="111" t="s">
        <v>228</v>
      </c>
      <c r="M419" s="112" t="s">
        <v>14</v>
      </c>
      <c r="N419" s="113"/>
      <c r="O419" s="113">
        <v>5772</v>
      </c>
      <c r="P419" s="81">
        <f t="shared" si="153"/>
        <v>0</v>
      </c>
      <c r="Q419" s="82" t="s">
        <v>401</v>
      </c>
      <c r="R419" s="114" t="s">
        <v>228</v>
      </c>
      <c r="S419" s="114" t="s">
        <v>14</v>
      </c>
      <c r="T419" s="106">
        <v>3340.0900000000001</v>
      </c>
      <c r="U419" s="86" t="b">
        <f t="shared" si="140"/>
        <v>1</v>
      </c>
      <c r="V419" s="87">
        <f t="shared" si="141"/>
        <v>0</v>
      </c>
      <c r="W419" s="108" t="s">
        <v>401</v>
      </c>
      <c r="X419" s="109" t="s">
        <v>228</v>
      </c>
      <c r="Y419" s="109" t="s">
        <v>14</v>
      </c>
      <c r="Z419" s="89">
        <v>5772</v>
      </c>
      <c r="AA419" s="90" t="b">
        <f t="shared" si="142"/>
        <v>1</v>
      </c>
      <c r="AB419" s="81">
        <f t="shared" si="143"/>
        <v>0</v>
      </c>
      <c r="AC419" s="91">
        <f t="shared" si="144"/>
        <v>0</v>
      </c>
      <c r="AF419" s="115" t="s">
        <v>401</v>
      </c>
      <c r="AG419" s="109" t="s">
        <v>228</v>
      </c>
      <c r="AH419" s="109" t="s">
        <v>14</v>
      </c>
      <c r="AI419" s="78">
        <v>4033.3299999999999</v>
      </c>
      <c r="AJ419" s="78">
        <f t="shared" si="145"/>
        <v>4840</v>
      </c>
      <c r="AK419" s="72" t="b">
        <f t="shared" si="146"/>
        <v>1</v>
      </c>
      <c r="AL419" s="93">
        <f t="shared" si="147"/>
        <v>831.88999999999987</v>
      </c>
      <c r="AM419" s="93">
        <f t="shared" si="148"/>
        <v>5808.3333333333339</v>
      </c>
      <c r="AN419" s="93">
        <f t="shared" si="149"/>
        <v>6970</v>
      </c>
      <c r="AO419" s="25">
        <f t="shared" si="150"/>
        <v>0.44008264462809915</v>
      </c>
      <c r="AQ419" s="2">
        <f t="shared" si="151"/>
        <v>1198</v>
      </c>
      <c r="AR419" s="2">
        <f t="shared" si="152"/>
        <v>4033.3299999999999</v>
      </c>
      <c r="AS419" t="b">
        <f>AF419='[3]Материалы в ДС'!A393</f>
        <v>1</v>
      </c>
      <c r="AT419" s="95">
        <f>AI419-'[3]Материалы в ДС'!D393</f>
        <v>0</v>
      </c>
    </row>
    <row r="420" ht="15" customHeight="1" outlineLevel="1">
      <c r="A420" s="108" t="s">
        <v>402</v>
      </c>
      <c r="B420" s="108"/>
      <c r="C420" s="108"/>
      <c r="D420" s="109" t="s">
        <v>228</v>
      </c>
      <c r="E420" s="109" t="s">
        <v>14</v>
      </c>
      <c r="F420" s="77">
        <v>4995.6099999999997</v>
      </c>
      <c r="G420" s="78">
        <f t="shared" ref="G420:G483" si="154">ROUND(F420*1.2,2)</f>
        <v>5994.7300000000005</v>
      </c>
      <c r="H420" s="78">
        <f t="shared" ref="H420:H483" si="155">ROUND(I420/1.2,2)</f>
        <v>7193.3299999999999</v>
      </c>
      <c r="I420" s="78">
        <v>8632</v>
      </c>
      <c r="J420" s="25">
        <f t="shared" ref="J420:J483" si="156">I420/G420-1</f>
        <v>0.43993140641863748</v>
      </c>
      <c r="K420" s="110" t="s">
        <v>402</v>
      </c>
      <c r="L420" s="111" t="s">
        <v>228</v>
      </c>
      <c r="M420" s="112" t="s">
        <v>14</v>
      </c>
      <c r="N420" s="113"/>
      <c r="O420" s="113">
        <v>8632</v>
      </c>
      <c r="P420" s="81">
        <f t="shared" si="153"/>
        <v>0</v>
      </c>
      <c r="Q420" s="82" t="s">
        <v>402</v>
      </c>
      <c r="R420" s="114" t="s">
        <v>228</v>
      </c>
      <c r="S420" s="114" t="s">
        <v>14</v>
      </c>
      <c r="T420" s="106">
        <v>4995.6099999999997</v>
      </c>
      <c r="U420" s="86" t="b">
        <f t="shared" ref="U420:U483" si="157">A420=Q420</f>
        <v>1</v>
      </c>
      <c r="V420" s="87">
        <f t="shared" ref="V420:V483" si="158">T420-F420</f>
        <v>0</v>
      </c>
      <c r="W420" s="108" t="s">
        <v>402</v>
      </c>
      <c r="X420" s="109" t="s">
        <v>228</v>
      </c>
      <c r="Y420" s="109" t="s">
        <v>14</v>
      </c>
      <c r="Z420" s="89">
        <v>8632</v>
      </c>
      <c r="AA420" s="90" t="b">
        <f t="shared" ref="AA420:AA483" si="159">W420=A420</f>
        <v>1</v>
      </c>
      <c r="AB420" s="81">
        <f t="shared" ref="AB420:AB483" si="160">I420-Z420</f>
        <v>0</v>
      </c>
      <c r="AC420" s="91">
        <f t="shared" ref="AC420:AC483" si="161">T420-F420</f>
        <v>0</v>
      </c>
      <c r="AF420" s="115" t="s">
        <v>402</v>
      </c>
      <c r="AG420" s="109" t="s">
        <v>228</v>
      </c>
      <c r="AH420" s="109" t="s">
        <v>14</v>
      </c>
      <c r="AI420" s="78">
        <v>6215.8299999999999</v>
      </c>
      <c r="AJ420" s="78">
        <f t="shared" ref="AJ420:AJ483" si="162">ROUND(AI420*0.2,2)+AI420</f>
        <v>7459</v>
      </c>
      <c r="AK420" s="72" t="b">
        <f t="shared" ref="AK420:AK483" si="163">A420=AF420</f>
        <v>1</v>
      </c>
      <c r="AL420" s="93">
        <f t="shared" ref="AL420:AL483" si="164">AJ420-G420</f>
        <v>1464.2699999999995</v>
      </c>
      <c r="AM420" s="93">
        <f t="shared" ref="AM420:AM483" si="165">AN420/1.2</f>
        <v>8950</v>
      </c>
      <c r="AN420" s="93">
        <f t="shared" ref="AN420:AN483" si="166">ROUND(AJ420+AJ420*J420,0)</f>
        <v>10740</v>
      </c>
      <c r="AO420" s="25">
        <f t="shared" ref="AO420:AO483" si="167">(AN420-AJ420)/AJ420</f>
        <v>0.43987129642043171</v>
      </c>
      <c r="AQ420" s="2">
        <f t="shared" ref="AQ420:AQ483" si="168">AN420-I420</f>
        <v>2108</v>
      </c>
      <c r="AR420" s="2">
        <f t="shared" ref="AR420:AR483" si="169">ROUND(AI420,2)</f>
        <v>6215.8299999999999</v>
      </c>
      <c r="AS420" t="b">
        <f>AF420='[3]Материалы в ДС'!A394</f>
        <v>1</v>
      </c>
      <c r="AT420" s="95">
        <f>AI420-'[3]Материалы в ДС'!D394</f>
        <v>0</v>
      </c>
    </row>
    <row r="421" ht="15" customHeight="1" outlineLevel="1">
      <c r="A421" s="108" t="s">
        <v>403</v>
      </c>
      <c r="B421" s="108"/>
      <c r="C421" s="108"/>
      <c r="D421" s="109" t="s">
        <v>228</v>
      </c>
      <c r="E421" s="109" t="s">
        <v>14</v>
      </c>
      <c r="F421" s="77">
        <v>6197.3000000000002</v>
      </c>
      <c r="G421" s="78">
        <f t="shared" si="154"/>
        <v>7436.7600000000002</v>
      </c>
      <c r="H421" s="78">
        <f t="shared" si="155"/>
        <v>8924.1700000000001</v>
      </c>
      <c r="I421" s="78">
        <v>10709</v>
      </c>
      <c r="J421" s="25">
        <f t="shared" si="156"/>
        <v>0.44000882104572425</v>
      </c>
      <c r="K421" s="110" t="s">
        <v>403</v>
      </c>
      <c r="L421" s="111" t="s">
        <v>228</v>
      </c>
      <c r="M421" s="112" t="s">
        <v>14</v>
      </c>
      <c r="N421" s="113"/>
      <c r="O421" s="113">
        <v>10709</v>
      </c>
      <c r="P421" s="81">
        <f t="shared" si="153"/>
        <v>0</v>
      </c>
      <c r="Q421" s="82" t="s">
        <v>403</v>
      </c>
      <c r="R421" s="114" t="s">
        <v>228</v>
      </c>
      <c r="S421" s="114" t="s">
        <v>14</v>
      </c>
      <c r="T421" s="106">
        <v>6197.3000000000002</v>
      </c>
      <c r="U421" s="86" t="b">
        <f t="shared" si="157"/>
        <v>1</v>
      </c>
      <c r="V421" s="87">
        <f t="shared" si="158"/>
        <v>0</v>
      </c>
      <c r="W421" s="108" t="s">
        <v>403</v>
      </c>
      <c r="X421" s="109" t="s">
        <v>228</v>
      </c>
      <c r="Y421" s="109" t="s">
        <v>14</v>
      </c>
      <c r="Z421" s="89">
        <v>10709</v>
      </c>
      <c r="AA421" s="90" t="b">
        <f t="shared" si="159"/>
        <v>1</v>
      </c>
      <c r="AB421" s="81">
        <f t="shared" si="160"/>
        <v>0</v>
      </c>
      <c r="AC421" s="91">
        <f t="shared" si="161"/>
        <v>0</v>
      </c>
      <c r="AF421" s="115" t="s">
        <v>403</v>
      </c>
      <c r="AG421" s="109" t="s">
        <v>228</v>
      </c>
      <c r="AH421" s="109" t="s">
        <v>14</v>
      </c>
      <c r="AI421" s="78">
        <v>10683.33</v>
      </c>
      <c r="AJ421" s="78">
        <f t="shared" si="162"/>
        <v>12820</v>
      </c>
      <c r="AK421" s="72" t="b">
        <f t="shared" si="163"/>
        <v>1</v>
      </c>
      <c r="AL421" s="93">
        <f t="shared" si="164"/>
        <v>5383.2399999999998</v>
      </c>
      <c r="AM421" s="93">
        <f t="shared" si="165"/>
        <v>15384.166666666668</v>
      </c>
      <c r="AN421" s="93">
        <f t="shared" si="166"/>
        <v>18461</v>
      </c>
      <c r="AO421" s="25">
        <f t="shared" si="167"/>
        <v>0.44001560062402495</v>
      </c>
      <c r="AQ421" s="2">
        <f t="shared" si="168"/>
        <v>7752</v>
      </c>
      <c r="AR421" s="2">
        <f t="shared" si="169"/>
        <v>10683.33</v>
      </c>
      <c r="AS421" t="b">
        <f>AF421='[3]Материалы в ДС'!A395</f>
        <v>1</v>
      </c>
      <c r="AT421" s="95">
        <f>AI421-'[3]Материалы в ДС'!D395</f>
        <v>0</v>
      </c>
    </row>
    <row r="422" ht="15" customHeight="1" outlineLevel="1">
      <c r="A422" s="108" t="s">
        <v>404</v>
      </c>
      <c r="B422" s="108"/>
      <c r="C422" s="108"/>
      <c r="D422" s="109" t="s">
        <v>228</v>
      </c>
      <c r="E422" s="109" t="s">
        <v>14</v>
      </c>
      <c r="F422" s="77">
        <v>1280.5</v>
      </c>
      <c r="G422" s="78">
        <f t="shared" si="154"/>
        <v>1536.6000000000001</v>
      </c>
      <c r="H422" s="78">
        <f t="shared" si="155"/>
        <v>1408.3299999999999</v>
      </c>
      <c r="I422" s="78">
        <v>1690</v>
      </c>
      <c r="J422" s="25">
        <f t="shared" si="156"/>
        <v>0.099830795262267236</v>
      </c>
      <c r="K422" s="79" t="s">
        <v>404</v>
      </c>
      <c r="L422" s="75" t="s">
        <v>228</v>
      </c>
      <c r="M422" s="76" t="s">
        <v>14</v>
      </c>
      <c r="N422" s="80">
        <v>1690</v>
      </c>
      <c r="O422" s="80">
        <f t="shared" ref="O420:O483" si="170">N422</f>
        <v>1690</v>
      </c>
      <c r="P422" s="81">
        <f t="shared" si="153"/>
        <v>0</v>
      </c>
      <c r="Q422" s="82" t="s">
        <v>404</v>
      </c>
      <c r="R422" s="114" t="s">
        <v>228</v>
      </c>
      <c r="S422" s="114" t="s">
        <v>14</v>
      </c>
      <c r="T422" s="106">
        <v>1280.5</v>
      </c>
      <c r="U422" s="86" t="b">
        <f t="shared" si="157"/>
        <v>1</v>
      </c>
      <c r="V422" s="87">
        <f t="shared" si="158"/>
        <v>0</v>
      </c>
      <c r="W422" s="108" t="s">
        <v>404</v>
      </c>
      <c r="X422" s="109" t="s">
        <v>228</v>
      </c>
      <c r="Y422" s="109" t="s">
        <v>14</v>
      </c>
      <c r="Z422" s="89">
        <v>1690</v>
      </c>
      <c r="AA422" s="90" t="b">
        <f t="shared" si="159"/>
        <v>1</v>
      </c>
      <c r="AB422" s="81">
        <f t="shared" si="160"/>
        <v>0</v>
      </c>
      <c r="AC422" s="91">
        <f t="shared" si="161"/>
        <v>0</v>
      </c>
      <c r="AF422" s="115" t="s">
        <v>404</v>
      </c>
      <c r="AG422" s="109" t="s">
        <v>228</v>
      </c>
      <c r="AH422" s="109" t="s">
        <v>14</v>
      </c>
      <c r="AI422" s="78">
        <v>1945</v>
      </c>
      <c r="AJ422" s="78">
        <f t="shared" si="162"/>
        <v>2334</v>
      </c>
      <c r="AK422" s="72" t="b">
        <f t="shared" si="163"/>
        <v>1</v>
      </c>
      <c r="AL422" s="93">
        <f t="shared" si="164"/>
        <v>797.39999999999986</v>
      </c>
      <c r="AM422" s="93">
        <f t="shared" si="165"/>
        <v>2139.166666666667</v>
      </c>
      <c r="AN422" s="93">
        <f t="shared" si="166"/>
        <v>2567</v>
      </c>
      <c r="AO422" s="25">
        <f t="shared" si="167"/>
        <v>0.09982862039417309</v>
      </c>
      <c r="AQ422" s="2">
        <f t="shared" si="168"/>
        <v>877</v>
      </c>
      <c r="AR422" s="2">
        <f t="shared" si="169"/>
        <v>1945</v>
      </c>
      <c r="AS422" t="b">
        <f>AF422='[3]Материалы в ДС'!A396</f>
        <v>1</v>
      </c>
      <c r="AT422" s="95">
        <f>AI422-'[3]Материалы в ДС'!D396</f>
        <v>0</v>
      </c>
    </row>
    <row r="423" ht="15" customHeight="1" outlineLevel="1">
      <c r="A423" s="108" t="s">
        <v>405</v>
      </c>
      <c r="B423" s="108"/>
      <c r="C423" s="108"/>
      <c r="D423" s="109" t="s">
        <v>228</v>
      </c>
      <c r="E423" s="109" t="s">
        <v>14</v>
      </c>
      <c r="F423" s="77">
        <v>1797.27</v>
      </c>
      <c r="G423" s="78">
        <f t="shared" si="154"/>
        <v>2156.7200000000003</v>
      </c>
      <c r="H423" s="78">
        <f t="shared" si="155"/>
        <v>1976.6700000000001</v>
      </c>
      <c r="I423" s="78">
        <v>2372</v>
      </c>
      <c r="J423" s="25">
        <f t="shared" si="156"/>
        <v>0.09981824251641358</v>
      </c>
      <c r="K423" s="79" t="s">
        <v>405</v>
      </c>
      <c r="L423" s="75" t="s">
        <v>228</v>
      </c>
      <c r="M423" s="76" t="s">
        <v>14</v>
      </c>
      <c r="N423" s="80">
        <v>2372</v>
      </c>
      <c r="O423" s="80">
        <f t="shared" si="170"/>
        <v>2372</v>
      </c>
      <c r="P423" s="81">
        <f t="shared" si="153"/>
        <v>0</v>
      </c>
      <c r="Q423" s="82" t="s">
        <v>405</v>
      </c>
      <c r="R423" s="114" t="s">
        <v>228</v>
      </c>
      <c r="S423" s="114" t="s">
        <v>14</v>
      </c>
      <c r="T423" s="106">
        <v>1797.27</v>
      </c>
      <c r="U423" s="86" t="b">
        <f t="shared" si="157"/>
        <v>1</v>
      </c>
      <c r="V423" s="87">
        <f t="shared" si="158"/>
        <v>0</v>
      </c>
      <c r="W423" s="108" t="s">
        <v>405</v>
      </c>
      <c r="X423" s="109" t="s">
        <v>228</v>
      </c>
      <c r="Y423" s="109" t="s">
        <v>14</v>
      </c>
      <c r="Z423" s="89">
        <v>2372</v>
      </c>
      <c r="AA423" s="90" t="b">
        <f t="shared" si="159"/>
        <v>1</v>
      </c>
      <c r="AB423" s="81">
        <f t="shared" si="160"/>
        <v>0</v>
      </c>
      <c r="AC423" s="91">
        <f t="shared" si="161"/>
        <v>0</v>
      </c>
      <c r="AF423" s="115" t="s">
        <v>405</v>
      </c>
      <c r="AG423" s="109" t="s">
        <v>228</v>
      </c>
      <c r="AH423" s="109" t="s">
        <v>14</v>
      </c>
      <c r="AI423" s="78">
        <v>2522.5</v>
      </c>
      <c r="AJ423" s="78">
        <f t="shared" si="162"/>
        <v>3027</v>
      </c>
      <c r="AK423" s="72" t="b">
        <f t="shared" si="163"/>
        <v>1</v>
      </c>
      <c r="AL423" s="93">
        <f t="shared" si="164"/>
        <v>870.27999999999975</v>
      </c>
      <c r="AM423" s="93">
        <f t="shared" si="165"/>
        <v>2774.166666666667</v>
      </c>
      <c r="AN423" s="93">
        <f t="shared" si="166"/>
        <v>3329</v>
      </c>
      <c r="AO423" s="25">
        <f t="shared" si="167"/>
        <v>0.099768747935249424</v>
      </c>
      <c r="AQ423" s="2">
        <f t="shared" si="168"/>
        <v>957</v>
      </c>
      <c r="AR423" s="2">
        <f t="shared" si="169"/>
        <v>2522.5</v>
      </c>
      <c r="AS423" t="b">
        <f>AF423='[3]Материалы в ДС'!A397</f>
        <v>1</v>
      </c>
      <c r="AT423" s="95">
        <f>AI423-'[3]Материалы в ДС'!D397</f>
        <v>0</v>
      </c>
    </row>
    <row r="424" ht="15" customHeight="1" outlineLevel="1">
      <c r="A424" s="108" t="s">
        <v>406</v>
      </c>
      <c r="B424" s="108"/>
      <c r="C424" s="108"/>
      <c r="D424" s="109" t="s">
        <v>228</v>
      </c>
      <c r="E424" s="109" t="s">
        <v>14</v>
      </c>
      <c r="F424" s="77">
        <v>2813.9699999999998</v>
      </c>
      <c r="G424" s="78">
        <f t="shared" si="154"/>
        <v>3376.7600000000002</v>
      </c>
      <c r="H424" s="78">
        <f t="shared" si="155"/>
        <v>4064.1700000000001</v>
      </c>
      <c r="I424" s="78">
        <v>4877</v>
      </c>
      <c r="J424" s="25">
        <f t="shared" si="156"/>
        <v>0.44428386974496248</v>
      </c>
      <c r="K424" s="108" t="s">
        <v>406</v>
      </c>
      <c r="L424" s="75" t="s">
        <v>228</v>
      </c>
      <c r="M424" s="76" t="s">
        <v>14</v>
      </c>
      <c r="N424" s="80">
        <v>4877</v>
      </c>
      <c r="O424" s="80">
        <f t="shared" si="170"/>
        <v>4877</v>
      </c>
      <c r="P424" s="81">
        <f t="shared" si="153"/>
        <v>0</v>
      </c>
      <c r="Q424" s="82" t="s">
        <v>695</v>
      </c>
      <c r="R424" s="114" t="s">
        <v>228</v>
      </c>
      <c r="S424" s="114" t="s">
        <v>14</v>
      </c>
      <c r="T424" s="106">
        <v>2813.9699999999998</v>
      </c>
      <c r="U424" s="86" t="b">
        <f t="shared" si="157"/>
        <v>0</v>
      </c>
      <c r="V424" s="87">
        <f t="shared" si="158"/>
        <v>0</v>
      </c>
      <c r="W424" s="175" t="s">
        <v>406</v>
      </c>
      <c r="X424" s="168" t="s">
        <v>228</v>
      </c>
      <c r="Y424" s="168" t="s">
        <v>14</v>
      </c>
      <c r="Z424" s="176">
        <v>4877</v>
      </c>
      <c r="AA424" s="90" t="b">
        <f t="shared" si="159"/>
        <v>1</v>
      </c>
      <c r="AB424" s="81">
        <f t="shared" si="160"/>
        <v>0</v>
      </c>
      <c r="AC424" s="91">
        <f t="shared" si="161"/>
        <v>0</v>
      </c>
      <c r="AF424" s="115" t="s">
        <v>406</v>
      </c>
      <c r="AG424" s="109" t="s">
        <v>228</v>
      </c>
      <c r="AH424" s="109" t="s">
        <v>14</v>
      </c>
      <c r="AI424" s="78">
        <v>4034.1700000000001</v>
      </c>
      <c r="AJ424" s="78">
        <f t="shared" si="162"/>
        <v>4841</v>
      </c>
      <c r="AK424" s="72" t="b">
        <f t="shared" si="163"/>
        <v>1</v>
      </c>
      <c r="AL424" s="93">
        <f t="shared" si="164"/>
        <v>1464.2399999999998</v>
      </c>
      <c r="AM424" s="93">
        <f t="shared" si="165"/>
        <v>5826.666666666667</v>
      </c>
      <c r="AN424" s="93">
        <f t="shared" si="166"/>
        <v>6992</v>
      </c>
      <c r="AO424" s="25">
        <f t="shared" si="167"/>
        <v>0.44432968394959721</v>
      </c>
      <c r="AQ424" s="2">
        <f t="shared" si="168"/>
        <v>2115</v>
      </c>
      <c r="AR424" s="2">
        <f t="shared" si="169"/>
        <v>4034.1700000000001</v>
      </c>
      <c r="AS424" t="b">
        <f>AF424='[3]Материалы в ДС'!A398</f>
        <v>1</v>
      </c>
      <c r="AT424" s="95">
        <f>AI424-'[3]Материалы в ДС'!D398</f>
        <v>0</v>
      </c>
    </row>
    <row r="425" ht="15" customHeight="1" outlineLevel="1">
      <c r="A425" s="108" t="s">
        <v>407</v>
      </c>
      <c r="B425" s="108"/>
      <c r="C425" s="108"/>
      <c r="D425" s="109" t="s">
        <v>228</v>
      </c>
      <c r="E425" s="109" t="s">
        <v>14</v>
      </c>
      <c r="F425" s="77">
        <v>4333.0799999999999</v>
      </c>
      <c r="G425" s="78">
        <f t="shared" si="154"/>
        <v>5199.6999999999998</v>
      </c>
      <c r="H425" s="78">
        <f t="shared" si="155"/>
        <v>6257.5</v>
      </c>
      <c r="I425" s="78">
        <v>7509</v>
      </c>
      <c r="J425" s="25">
        <f t="shared" si="156"/>
        <v>0.44412177625632254</v>
      </c>
      <c r="K425" s="79" t="s">
        <v>407</v>
      </c>
      <c r="L425" s="75" t="s">
        <v>228</v>
      </c>
      <c r="M425" s="76" t="s">
        <v>14</v>
      </c>
      <c r="N425" s="80">
        <v>7509</v>
      </c>
      <c r="O425" s="80">
        <f t="shared" si="170"/>
        <v>7509</v>
      </c>
      <c r="P425" s="81">
        <f t="shared" si="153"/>
        <v>0</v>
      </c>
      <c r="Q425" s="82" t="s">
        <v>407</v>
      </c>
      <c r="R425" s="114" t="s">
        <v>228</v>
      </c>
      <c r="S425" s="114" t="s">
        <v>14</v>
      </c>
      <c r="T425" s="106">
        <v>4333.0799999999999</v>
      </c>
      <c r="U425" s="86" t="b">
        <f t="shared" si="157"/>
        <v>1</v>
      </c>
      <c r="V425" s="87">
        <f t="shared" si="158"/>
        <v>0</v>
      </c>
      <c r="W425" s="108" t="s">
        <v>407</v>
      </c>
      <c r="X425" s="109" t="s">
        <v>228</v>
      </c>
      <c r="Y425" s="109" t="s">
        <v>14</v>
      </c>
      <c r="Z425" s="89">
        <v>7509</v>
      </c>
      <c r="AA425" s="90" t="b">
        <f t="shared" si="159"/>
        <v>1</v>
      </c>
      <c r="AB425" s="81">
        <f t="shared" si="160"/>
        <v>0</v>
      </c>
      <c r="AC425" s="91">
        <f t="shared" si="161"/>
        <v>0</v>
      </c>
      <c r="AF425" s="115" t="s">
        <v>407</v>
      </c>
      <c r="AG425" s="109" t="s">
        <v>228</v>
      </c>
      <c r="AH425" s="109" t="s">
        <v>14</v>
      </c>
      <c r="AI425" s="78">
        <v>6590</v>
      </c>
      <c r="AJ425" s="78">
        <f t="shared" si="162"/>
        <v>7908</v>
      </c>
      <c r="AK425" s="72" t="b">
        <f t="shared" si="163"/>
        <v>1</v>
      </c>
      <c r="AL425" s="93">
        <f t="shared" si="164"/>
        <v>2708.3000000000002</v>
      </c>
      <c r="AM425" s="93">
        <f t="shared" si="165"/>
        <v>9516.6666666666679</v>
      </c>
      <c r="AN425" s="93">
        <f t="shared" si="166"/>
        <v>11420</v>
      </c>
      <c r="AO425" s="25">
        <f t="shared" si="167"/>
        <v>0.44410723318158829</v>
      </c>
      <c r="AQ425" s="2">
        <f t="shared" si="168"/>
        <v>3911</v>
      </c>
      <c r="AR425" s="2">
        <f t="shared" si="169"/>
        <v>6590</v>
      </c>
      <c r="AS425" t="b">
        <f>AF425='[3]Материалы в ДС'!A399</f>
        <v>1</v>
      </c>
      <c r="AT425" s="95">
        <f>AI425-'[3]Материалы в ДС'!D399</f>
        <v>0</v>
      </c>
    </row>
    <row r="426" ht="15" customHeight="1" outlineLevel="1">
      <c r="A426" s="108" t="s">
        <v>408</v>
      </c>
      <c r="B426" s="108"/>
      <c r="C426" s="108"/>
      <c r="D426" s="109" t="s">
        <v>228</v>
      </c>
      <c r="E426" s="109" t="s">
        <v>14</v>
      </c>
      <c r="F426" s="77">
        <v>5497.2600000000002</v>
      </c>
      <c r="G426" s="78">
        <f t="shared" si="154"/>
        <v>6596.71</v>
      </c>
      <c r="H426" s="78">
        <f t="shared" si="155"/>
        <v>7939.1700000000001</v>
      </c>
      <c r="I426" s="78">
        <v>9527</v>
      </c>
      <c r="J426" s="25">
        <f t="shared" si="156"/>
        <v>0.44420476267715259</v>
      </c>
      <c r="K426" s="79" t="s">
        <v>408</v>
      </c>
      <c r="L426" s="75" t="s">
        <v>228</v>
      </c>
      <c r="M426" s="76" t="s">
        <v>14</v>
      </c>
      <c r="N426" s="80">
        <v>9527</v>
      </c>
      <c r="O426" s="80">
        <f t="shared" si="170"/>
        <v>9527</v>
      </c>
      <c r="P426" s="81">
        <f t="shared" si="153"/>
        <v>0</v>
      </c>
      <c r="Q426" s="82" t="s">
        <v>408</v>
      </c>
      <c r="R426" s="114" t="s">
        <v>228</v>
      </c>
      <c r="S426" s="114" t="s">
        <v>14</v>
      </c>
      <c r="T426" s="106">
        <v>5497.2600000000002</v>
      </c>
      <c r="U426" s="86" t="b">
        <f t="shared" si="157"/>
        <v>1</v>
      </c>
      <c r="V426" s="87">
        <f t="shared" si="158"/>
        <v>0</v>
      </c>
      <c r="W426" s="108" t="s">
        <v>408</v>
      </c>
      <c r="X426" s="109" t="s">
        <v>228</v>
      </c>
      <c r="Y426" s="109" t="s">
        <v>14</v>
      </c>
      <c r="Z426" s="89">
        <v>9527</v>
      </c>
      <c r="AA426" s="90" t="b">
        <f t="shared" si="159"/>
        <v>1</v>
      </c>
      <c r="AB426" s="81">
        <f t="shared" si="160"/>
        <v>0</v>
      </c>
      <c r="AC426" s="91">
        <f t="shared" si="161"/>
        <v>0</v>
      </c>
      <c r="AF426" s="115" t="s">
        <v>408</v>
      </c>
      <c r="AG426" s="109" t="s">
        <v>228</v>
      </c>
      <c r="AH426" s="109" t="s">
        <v>14</v>
      </c>
      <c r="AI426" s="78">
        <v>8843.3299999999999</v>
      </c>
      <c r="AJ426" s="78">
        <f t="shared" si="162"/>
        <v>10612</v>
      </c>
      <c r="AK426" s="72" t="b">
        <f t="shared" si="163"/>
        <v>1</v>
      </c>
      <c r="AL426" s="93">
        <f t="shared" si="164"/>
        <v>4015.29</v>
      </c>
      <c r="AM426" s="93">
        <f t="shared" si="165"/>
        <v>12771.666666666668</v>
      </c>
      <c r="AN426" s="93">
        <f t="shared" si="166"/>
        <v>15326</v>
      </c>
      <c r="AO426" s="25">
        <f t="shared" si="167"/>
        <v>0.44421409724839805</v>
      </c>
      <c r="AQ426" s="2">
        <f t="shared" si="168"/>
        <v>5799</v>
      </c>
      <c r="AR426" s="2">
        <f t="shared" si="169"/>
        <v>8843.3299999999999</v>
      </c>
      <c r="AS426" t="b">
        <f>AF426='[3]Материалы в ДС'!A400</f>
        <v>1</v>
      </c>
      <c r="AT426" s="95">
        <f>AI426-'[3]Материалы в ДС'!D400</f>
        <v>0</v>
      </c>
    </row>
    <row r="427" ht="15" customHeight="1" outlineLevel="1">
      <c r="A427" s="69" t="s">
        <v>409</v>
      </c>
      <c r="B427" s="69"/>
      <c r="C427" s="69"/>
      <c r="D427" s="59"/>
      <c r="E427" s="96"/>
      <c r="F427" s="97">
        <v>0</v>
      </c>
      <c r="G427" s="166"/>
      <c r="H427" s="98">
        <f t="shared" si="155"/>
        <v>0</v>
      </c>
      <c r="I427" s="98"/>
      <c r="J427" s="25"/>
      <c r="K427" s="62" t="s">
        <v>409</v>
      </c>
      <c r="L427" s="63"/>
      <c r="M427" s="99"/>
      <c r="N427" s="100"/>
      <c r="O427" s="100"/>
      <c r="P427" s="81">
        <f t="shared" si="153"/>
        <v>0</v>
      </c>
      <c r="Q427" s="66" t="s">
        <v>409</v>
      </c>
      <c r="R427" s="67"/>
      <c r="S427" s="101"/>
      <c r="T427" s="102">
        <v>0</v>
      </c>
      <c r="U427" s="86" t="b">
        <f t="shared" si="157"/>
        <v>1</v>
      </c>
      <c r="V427" s="87">
        <f t="shared" si="158"/>
        <v>0</v>
      </c>
      <c r="W427" s="69" t="s">
        <v>409</v>
      </c>
      <c r="X427" s="59"/>
      <c r="Y427" s="96"/>
      <c r="Z427" s="103"/>
      <c r="AA427" s="90" t="b">
        <f t="shared" si="159"/>
        <v>1</v>
      </c>
      <c r="AB427" s="81">
        <f t="shared" si="160"/>
        <v>0</v>
      </c>
      <c r="AC427" s="91">
        <f t="shared" si="161"/>
        <v>0</v>
      </c>
      <c r="AF427" s="57" t="s">
        <v>409</v>
      </c>
      <c r="AG427" s="59"/>
      <c r="AH427" s="96"/>
      <c r="AI427" s="104">
        <v>0</v>
      </c>
      <c r="AJ427" s="104"/>
      <c r="AK427" s="72" t="b">
        <f t="shared" si="163"/>
        <v>1</v>
      </c>
      <c r="AL427" s="70"/>
      <c r="AM427" s="70"/>
      <c r="AN427" s="70"/>
      <c r="AQ427" s="2"/>
      <c r="AR427" s="2">
        <f t="shared" si="169"/>
        <v>0</v>
      </c>
      <c r="AS427" t="b">
        <f>AF427='[3]Материалы в ДС'!A401</f>
        <v>0</v>
      </c>
      <c r="AT427" s="95">
        <f>AI427-'[3]Материалы в ДС'!D401</f>
        <v>0</v>
      </c>
    </row>
    <row r="428" ht="15" customHeight="1" outlineLevel="1">
      <c r="A428" s="108" t="s">
        <v>410</v>
      </c>
      <c r="B428" s="108"/>
      <c r="C428" s="108"/>
      <c r="D428" s="109" t="s">
        <v>411</v>
      </c>
      <c r="E428" s="109" t="s">
        <v>184</v>
      </c>
      <c r="F428" s="77">
        <v>17.670000000000002</v>
      </c>
      <c r="G428" s="78">
        <f t="shared" si="154"/>
        <v>21.199999999999999</v>
      </c>
      <c r="H428" s="78">
        <f t="shared" si="155"/>
        <v>19.170000000000002</v>
      </c>
      <c r="I428" s="78">
        <v>23</v>
      </c>
      <c r="J428" s="25">
        <f t="shared" si="156"/>
        <v>0.084905660377358583</v>
      </c>
      <c r="K428" s="79" t="s">
        <v>410</v>
      </c>
      <c r="L428" s="75" t="s">
        <v>411</v>
      </c>
      <c r="M428" s="76" t="s">
        <v>184</v>
      </c>
      <c r="N428" s="80">
        <v>23</v>
      </c>
      <c r="O428" s="80">
        <f t="shared" si="170"/>
        <v>23</v>
      </c>
      <c r="P428" s="81">
        <f t="shared" si="153"/>
        <v>0</v>
      </c>
      <c r="Q428" s="82" t="s">
        <v>410</v>
      </c>
      <c r="R428" s="114" t="s">
        <v>411</v>
      </c>
      <c r="S428" s="114" t="s">
        <v>184</v>
      </c>
      <c r="T428" s="85">
        <v>17.670000000000002</v>
      </c>
      <c r="U428" s="86" t="b">
        <f t="shared" si="157"/>
        <v>1</v>
      </c>
      <c r="V428" s="87">
        <f t="shared" si="158"/>
        <v>0</v>
      </c>
      <c r="W428" s="108" t="s">
        <v>410</v>
      </c>
      <c r="X428" s="109" t="s">
        <v>411</v>
      </c>
      <c r="Y428" s="109" t="s">
        <v>184</v>
      </c>
      <c r="Z428" s="89">
        <v>23</v>
      </c>
      <c r="AA428" s="90" t="b">
        <f t="shared" si="159"/>
        <v>1</v>
      </c>
      <c r="AB428" s="81">
        <f t="shared" si="160"/>
        <v>0</v>
      </c>
      <c r="AC428" s="91">
        <f t="shared" si="161"/>
        <v>0</v>
      </c>
      <c r="AF428" s="115" t="s">
        <v>410</v>
      </c>
      <c r="AG428" s="109" t="s">
        <v>411</v>
      </c>
      <c r="AH428" s="109" t="s">
        <v>184</v>
      </c>
      <c r="AI428" s="78">
        <v>25</v>
      </c>
      <c r="AJ428" s="78">
        <f t="shared" si="162"/>
        <v>30</v>
      </c>
      <c r="AK428" s="72" t="b">
        <f t="shared" si="163"/>
        <v>1</v>
      </c>
      <c r="AL428" s="93">
        <f t="shared" si="164"/>
        <v>8.8000000000000007</v>
      </c>
      <c r="AM428" s="93">
        <f t="shared" si="165"/>
        <v>27.5</v>
      </c>
      <c r="AN428" s="93">
        <f t="shared" si="166"/>
        <v>33</v>
      </c>
      <c r="AO428" s="25">
        <f t="shared" si="167"/>
        <v>0.10000000000000001</v>
      </c>
      <c r="AQ428" s="2">
        <f t="shared" si="168"/>
        <v>10</v>
      </c>
      <c r="AR428" s="2">
        <f t="shared" si="169"/>
        <v>25</v>
      </c>
      <c r="AS428" t="b">
        <f>AF428='[3]Материалы в ДС'!A402</f>
        <v>1</v>
      </c>
      <c r="AT428" s="95">
        <f>AI428-'[3]Материалы в ДС'!D402</f>
        <v>0</v>
      </c>
    </row>
    <row r="429" ht="15" customHeight="1" outlineLevel="1">
      <c r="A429" s="108" t="s">
        <v>412</v>
      </c>
      <c r="B429" s="108"/>
      <c r="C429" s="108"/>
      <c r="D429" s="109" t="s">
        <v>411</v>
      </c>
      <c r="E429" s="109" t="s">
        <v>184</v>
      </c>
      <c r="F429" s="77">
        <v>28.100000000000001</v>
      </c>
      <c r="G429" s="78">
        <f t="shared" si="154"/>
        <v>33.719999999999999</v>
      </c>
      <c r="H429" s="78">
        <f t="shared" si="155"/>
        <v>31.670000000000002</v>
      </c>
      <c r="I429" s="78">
        <v>38</v>
      </c>
      <c r="J429" s="25">
        <f t="shared" si="156"/>
        <v>0.12692763938315554</v>
      </c>
      <c r="K429" s="79" t="s">
        <v>412</v>
      </c>
      <c r="L429" s="75" t="s">
        <v>411</v>
      </c>
      <c r="M429" s="76" t="s">
        <v>184</v>
      </c>
      <c r="N429" s="80">
        <v>38</v>
      </c>
      <c r="O429" s="80">
        <f t="shared" si="170"/>
        <v>38</v>
      </c>
      <c r="P429" s="81">
        <f t="shared" si="153"/>
        <v>0</v>
      </c>
      <c r="Q429" s="82" t="s">
        <v>412</v>
      </c>
      <c r="R429" s="114" t="s">
        <v>411</v>
      </c>
      <c r="S429" s="114" t="s">
        <v>184</v>
      </c>
      <c r="T429" s="85">
        <v>28.100000000000001</v>
      </c>
      <c r="U429" s="86" t="b">
        <f t="shared" si="157"/>
        <v>1</v>
      </c>
      <c r="V429" s="87">
        <f t="shared" si="158"/>
        <v>0</v>
      </c>
      <c r="W429" s="108" t="s">
        <v>412</v>
      </c>
      <c r="X429" s="109" t="s">
        <v>411</v>
      </c>
      <c r="Y429" s="109" t="s">
        <v>184</v>
      </c>
      <c r="Z429" s="89">
        <v>38</v>
      </c>
      <c r="AA429" s="90" t="b">
        <f t="shared" si="159"/>
        <v>1</v>
      </c>
      <c r="AB429" s="81">
        <f t="shared" si="160"/>
        <v>0</v>
      </c>
      <c r="AC429" s="91">
        <f t="shared" si="161"/>
        <v>0</v>
      </c>
      <c r="AF429" s="115" t="s">
        <v>412</v>
      </c>
      <c r="AG429" s="109" t="s">
        <v>411</v>
      </c>
      <c r="AH429" s="109" t="s">
        <v>184</v>
      </c>
      <c r="AI429" s="78">
        <v>41.079999999999998</v>
      </c>
      <c r="AJ429" s="78">
        <f t="shared" si="162"/>
        <v>49.299999999999997</v>
      </c>
      <c r="AK429" s="72" t="b">
        <f t="shared" si="163"/>
        <v>1</v>
      </c>
      <c r="AL429" s="93">
        <f t="shared" si="164"/>
        <v>15.579999999999998</v>
      </c>
      <c r="AM429" s="93">
        <f t="shared" si="165"/>
        <v>46.666666666666671</v>
      </c>
      <c r="AN429" s="93">
        <f t="shared" si="166"/>
        <v>56</v>
      </c>
      <c r="AO429" s="25">
        <f t="shared" si="167"/>
        <v>0.13590263691683577</v>
      </c>
      <c r="AQ429" s="2">
        <f t="shared" si="168"/>
        <v>18</v>
      </c>
      <c r="AR429" s="2">
        <f t="shared" si="169"/>
        <v>41.079999999999998</v>
      </c>
      <c r="AS429" t="b">
        <f>AF429='[3]Материалы в ДС'!A403</f>
        <v>1</v>
      </c>
      <c r="AT429" s="95">
        <f>AI429-'[3]Материалы в ДС'!D403</f>
        <v>0</v>
      </c>
    </row>
    <row r="430" ht="15" customHeight="1" outlineLevel="1">
      <c r="A430" s="108" t="s">
        <v>413</v>
      </c>
      <c r="B430" s="108"/>
      <c r="C430" s="108"/>
      <c r="D430" s="109" t="s">
        <v>414</v>
      </c>
      <c r="E430" s="109" t="s">
        <v>184</v>
      </c>
      <c r="F430" s="77">
        <v>39.799999999999997</v>
      </c>
      <c r="G430" s="78">
        <f t="shared" si="154"/>
        <v>47.759999999999998</v>
      </c>
      <c r="H430" s="78">
        <f t="shared" si="155"/>
        <v>46.670000000000002</v>
      </c>
      <c r="I430" s="78">
        <v>56</v>
      </c>
      <c r="J430" s="25">
        <f t="shared" si="156"/>
        <v>0.17252931323283094</v>
      </c>
      <c r="K430" s="158" t="s">
        <v>413</v>
      </c>
      <c r="L430" s="159" t="s">
        <v>414</v>
      </c>
      <c r="M430" s="165" t="s">
        <v>184</v>
      </c>
      <c r="N430" s="80">
        <v>53</v>
      </c>
      <c r="O430" s="80">
        <f t="shared" si="170"/>
        <v>53</v>
      </c>
      <c r="P430" s="81">
        <f t="shared" si="153"/>
        <v>-3</v>
      </c>
      <c r="Q430" s="82" t="s">
        <v>413</v>
      </c>
      <c r="R430" s="114" t="s">
        <v>414</v>
      </c>
      <c r="S430" s="114" t="s">
        <v>184</v>
      </c>
      <c r="T430" s="85">
        <v>37.619999999999997</v>
      </c>
      <c r="U430" s="86" t="b">
        <f t="shared" si="157"/>
        <v>1</v>
      </c>
      <c r="V430" s="87">
        <f t="shared" si="158"/>
        <v>-2.1799999999999997</v>
      </c>
      <c r="W430" s="108" t="s">
        <v>413</v>
      </c>
      <c r="X430" s="109" t="s">
        <v>414</v>
      </c>
      <c r="Y430" s="109" t="s">
        <v>184</v>
      </c>
      <c r="Z430" s="89">
        <v>56</v>
      </c>
      <c r="AA430" s="90" t="b">
        <f t="shared" si="159"/>
        <v>1</v>
      </c>
      <c r="AB430" s="81">
        <f t="shared" si="160"/>
        <v>0</v>
      </c>
      <c r="AC430" s="91">
        <f t="shared" si="161"/>
        <v>-2.1799999999999997</v>
      </c>
      <c r="AF430" s="115" t="s">
        <v>413</v>
      </c>
      <c r="AG430" s="109" t="s">
        <v>414</v>
      </c>
      <c r="AH430" s="109" t="s">
        <v>184</v>
      </c>
      <c r="AI430" s="78">
        <v>62.920000000000002</v>
      </c>
      <c r="AJ430" s="78">
        <f t="shared" si="162"/>
        <v>75.5</v>
      </c>
      <c r="AK430" s="72" t="b">
        <f t="shared" si="163"/>
        <v>1</v>
      </c>
      <c r="AL430" s="93">
        <f t="shared" si="164"/>
        <v>27.740000000000002</v>
      </c>
      <c r="AM430" s="93">
        <f t="shared" si="165"/>
        <v>74.166666666666671</v>
      </c>
      <c r="AN430" s="93">
        <f t="shared" si="166"/>
        <v>89</v>
      </c>
      <c r="AO430" s="25">
        <f t="shared" si="167"/>
        <v>0.17880794701986755</v>
      </c>
      <c r="AQ430" s="2">
        <f t="shared" si="168"/>
        <v>33</v>
      </c>
      <c r="AR430" s="2">
        <f t="shared" si="169"/>
        <v>62.920000000000002</v>
      </c>
      <c r="AS430" t="b">
        <f>AF430='[3]Материалы в ДС'!A404</f>
        <v>1</v>
      </c>
      <c r="AT430" s="95">
        <f>AI430-'[3]Материалы в ДС'!D404</f>
        <v>0</v>
      </c>
    </row>
    <row r="431" ht="15" customHeight="1" outlineLevel="1">
      <c r="A431" s="108" t="s">
        <v>415</v>
      </c>
      <c r="B431" s="108"/>
      <c r="C431" s="108"/>
      <c r="D431" s="109" t="s">
        <v>411</v>
      </c>
      <c r="E431" s="109" t="s">
        <v>184</v>
      </c>
      <c r="F431" s="77">
        <v>64.599999999999994</v>
      </c>
      <c r="G431" s="78">
        <f t="shared" si="154"/>
        <v>77.519999999999996</v>
      </c>
      <c r="H431" s="78">
        <f t="shared" si="155"/>
        <v>71.670000000000002</v>
      </c>
      <c r="I431" s="78">
        <v>86</v>
      </c>
      <c r="J431" s="25">
        <f t="shared" si="156"/>
        <v>0.10939112487100111</v>
      </c>
      <c r="K431" s="79" t="s">
        <v>415</v>
      </c>
      <c r="L431" s="75" t="s">
        <v>411</v>
      </c>
      <c r="M431" s="76" t="s">
        <v>184</v>
      </c>
      <c r="N431" s="80">
        <v>86</v>
      </c>
      <c r="O431" s="80">
        <f t="shared" si="170"/>
        <v>86</v>
      </c>
      <c r="P431" s="81">
        <f t="shared" si="153"/>
        <v>0</v>
      </c>
      <c r="Q431" s="82" t="s">
        <v>415</v>
      </c>
      <c r="R431" s="114" t="s">
        <v>411</v>
      </c>
      <c r="S431" s="114" t="s">
        <v>184</v>
      </c>
      <c r="T431" s="85">
        <v>64.599999999999994</v>
      </c>
      <c r="U431" s="86" t="b">
        <f t="shared" si="157"/>
        <v>1</v>
      </c>
      <c r="V431" s="87">
        <f t="shared" si="158"/>
        <v>0</v>
      </c>
      <c r="W431" s="108" t="s">
        <v>415</v>
      </c>
      <c r="X431" s="109" t="s">
        <v>411</v>
      </c>
      <c r="Y431" s="109" t="s">
        <v>184</v>
      </c>
      <c r="Z431" s="89">
        <v>86</v>
      </c>
      <c r="AA431" s="90" t="b">
        <f t="shared" si="159"/>
        <v>1</v>
      </c>
      <c r="AB431" s="81">
        <f t="shared" si="160"/>
        <v>0</v>
      </c>
      <c r="AC431" s="91">
        <f t="shared" si="161"/>
        <v>0</v>
      </c>
      <c r="AF431" s="115" t="s">
        <v>415</v>
      </c>
      <c r="AG431" s="109" t="s">
        <v>411</v>
      </c>
      <c r="AH431" s="109" t="s">
        <v>184</v>
      </c>
      <c r="AI431" s="78">
        <v>97.5</v>
      </c>
      <c r="AJ431" s="78">
        <f t="shared" si="162"/>
        <v>117</v>
      </c>
      <c r="AK431" s="72" t="b">
        <f t="shared" si="163"/>
        <v>1</v>
      </c>
      <c r="AL431" s="93">
        <f t="shared" si="164"/>
        <v>39.480000000000004</v>
      </c>
      <c r="AM431" s="93">
        <f t="shared" si="165"/>
        <v>108.33333333333334</v>
      </c>
      <c r="AN431" s="93">
        <f t="shared" si="166"/>
        <v>130</v>
      </c>
      <c r="AO431" s="25">
        <f t="shared" si="167"/>
        <v>0.1111111111111111</v>
      </c>
      <c r="AQ431" s="2">
        <f t="shared" si="168"/>
        <v>44</v>
      </c>
      <c r="AR431" s="2">
        <f t="shared" si="169"/>
        <v>97.5</v>
      </c>
      <c r="AS431" t="b">
        <f>AF431='[3]Материалы в ДС'!A405</f>
        <v>1</v>
      </c>
      <c r="AT431" s="95">
        <f>AI431-'[3]Материалы в ДС'!D405</f>
        <v>0</v>
      </c>
    </row>
    <row r="432" ht="15" customHeight="1" outlineLevel="1">
      <c r="A432" s="108" t="s">
        <v>416</v>
      </c>
      <c r="B432" s="108"/>
      <c r="C432" s="108"/>
      <c r="D432" s="109" t="s">
        <v>411</v>
      </c>
      <c r="E432" s="109" t="s">
        <v>184</v>
      </c>
      <c r="F432" s="77">
        <v>107.69</v>
      </c>
      <c r="G432" s="78">
        <f t="shared" si="154"/>
        <v>129.22999999999999</v>
      </c>
      <c r="H432" s="78">
        <f t="shared" si="155"/>
        <v>119.17</v>
      </c>
      <c r="I432" s="78">
        <v>143</v>
      </c>
      <c r="J432" s="25">
        <f t="shared" si="156"/>
        <v>0.1065542056797959</v>
      </c>
      <c r="K432" s="79" t="s">
        <v>416</v>
      </c>
      <c r="L432" s="75" t="s">
        <v>411</v>
      </c>
      <c r="M432" s="76" t="s">
        <v>184</v>
      </c>
      <c r="N432" s="80">
        <v>143</v>
      </c>
      <c r="O432" s="80">
        <f t="shared" si="170"/>
        <v>143</v>
      </c>
      <c r="P432" s="81">
        <f t="shared" si="153"/>
        <v>0</v>
      </c>
      <c r="Q432" s="82" t="s">
        <v>416</v>
      </c>
      <c r="R432" s="114" t="s">
        <v>411</v>
      </c>
      <c r="S432" s="114" t="s">
        <v>184</v>
      </c>
      <c r="T432" s="85">
        <v>107.69</v>
      </c>
      <c r="U432" s="86" t="b">
        <f t="shared" si="157"/>
        <v>1</v>
      </c>
      <c r="V432" s="87">
        <f t="shared" si="158"/>
        <v>0</v>
      </c>
      <c r="W432" s="108" t="s">
        <v>416</v>
      </c>
      <c r="X432" s="109" t="s">
        <v>411</v>
      </c>
      <c r="Y432" s="109" t="s">
        <v>184</v>
      </c>
      <c r="Z432" s="89">
        <v>143</v>
      </c>
      <c r="AA432" s="90" t="b">
        <f t="shared" si="159"/>
        <v>1</v>
      </c>
      <c r="AB432" s="81">
        <f t="shared" si="160"/>
        <v>0</v>
      </c>
      <c r="AC432" s="91">
        <f t="shared" si="161"/>
        <v>0</v>
      </c>
      <c r="AF432" s="115" t="s">
        <v>416</v>
      </c>
      <c r="AG432" s="109" t="s">
        <v>411</v>
      </c>
      <c r="AH432" s="109" t="s">
        <v>184</v>
      </c>
      <c r="AI432" s="78">
        <v>161.66999999999999</v>
      </c>
      <c r="AJ432" s="78">
        <f t="shared" si="162"/>
        <v>194</v>
      </c>
      <c r="AK432" s="72" t="b">
        <f t="shared" si="163"/>
        <v>1</v>
      </c>
      <c r="AL432" s="93">
        <f t="shared" si="164"/>
        <v>64.77000000000001</v>
      </c>
      <c r="AM432" s="93">
        <f t="shared" si="165"/>
        <v>179.16666666666669</v>
      </c>
      <c r="AN432" s="93">
        <f t="shared" si="166"/>
        <v>215</v>
      </c>
      <c r="AO432" s="25">
        <f t="shared" si="167"/>
        <v>0.10824742268041238</v>
      </c>
      <c r="AQ432" s="2">
        <f t="shared" si="168"/>
        <v>72</v>
      </c>
      <c r="AR432" s="2">
        <f t="shared" si="169"/>
        <v>161.67000000000002</v>
      </c>
      <c r="AS432" t="b">
        <f>AF432='[3]Материалы в ДС'!A406</f>
        <v>1</v>
      </c>
      <c r="AT432" s="95">
        <f>AI432-'[3]Материалы в ДС'!D406</f>
        <v>0</v>
      </c>
    </row>
    <row r="433" ht="15" customHeight="1" outlineLevel="1">
      <c r="A433" s="108" t="s">
        <v>417</v>
      </c>
      <c r="B433" s="108"/>
      <c r="C433" s="108"/>
      <c r="D433" s="109" t="s">
        <v>411</v>
      </c>
      <c r="E433" s="109" t="s">
        <v>184</v>
      </c>
      <c r="F433" s="77">
        <v>107.69</v>
      </c>
      <c r="G433" s="78">
        <f t="shared" si="154"/>
        <v>129.22999999999999</v>
      </c>
      <c r="H433" s="78">
        <f t="shared" si="155"/>
        <v>119.17</v>
      </c>
      <c r="I433" s="78">
        <v>143</v>
      </c>
      <c r="J433" s="25">
        <f t="shared" si="156"/>
        <v>0.1065542056797959</v>
      </c>
      <c r="K433" s="79" t="s">
        <v>417</v>
      </c>
      <c r="L433" s="75" t="s">
        <v>411</v>
      </c>
      <c r="M433" s="76" t="s">
        <v>184</v>
      </c>
      <c r="N433" s="80">
        <v>143</v>
      </c>
      <c r="O433" s="80">
        <f t="shared" si="170"/>
        <v>143</v>
      </c>
      <c r="P433" s="81">
        <f t="shared" si="153"/>
        <v>0</v>
      </c>
      <c r="Q433" s="82" t="s">
        <v>417</v>
      </c>
      <c r="R433" s="114" t="s">
        <v>411</v>
      </c>
      <c r="S433" s="114" t="s">
        <v>184</v>
      </c>
      <c r="T433" s="85">
        <v>107.69</v>
      </c>
      <c r="U433" s="86" t="b">
        <f t="shared" si="157"/>
        <v>1</v>
      </c>
      <c r="V433" s="87">
        <f t="shared" si="158"/>
        <v>0</v>
      </c>
      <c r="W433" s="108" t="s">
        <v>417</v>
      </c>
      <c r="X433" s="109" t="s">
        <v>411</v>
      </c>
      <c r="Y433" s="109" t="s">
        <v>184</v>
      </c>
      <c r="Z433" s="89">
        <v>143</v>
      </c>
      <c r="AA433" s="90" t="b">
        <f t="shared" si="159"/>
        <v>1</v>
      </c>
      <c r="AB433" s="81">
        <f t="shared" si="160"/>
        <v>0</v>
      </c>
      <c r="AC433" s="91">
        <f t="shared" si="161"/>
        <v>0</v>
      </c>
      <c r="AF433" s="115" t="s">
        <v>417</v>
      </c>
      <c r="AG433" s="109" t="s">
        <v>411</v>
      </c>
      <c r="AH433" s="109" t="s">
        <v>184</v>
      </c>
      <c r="AI433" s="78">
        <v>152.5</v>
      </c>
      <c r="AJ433" s="78">
        <f t="shared" si="162"/>
        <v>183</v>
      </c>
      <c r="AK433" s="72" t="b">
        <f t="shared" si="163"/>
        <v>1</v>
      </c>
      <c r="AL433" s="93">
        <f t="shared" si="164"/>
        <v>53.77000000000001</v>
      </c>
      <c r="AM433" s="93">
        <f t="shared" si="165"/>
        <v>168.33333333333334</v>
      </c>
      <c r="AN433" s="93">
        <f t="shared" si="166"/>
        <v>202</v>
      </c>
      <c r="AO433" s="25">
        <f t="shared" si="167"/>
        <v>0.10382513661202186</v>
      </c>
      <c r="AQ433" s="2">
        <f t="shared" si="168"/>
        <v>59</v>
      </c>
      <c r="AR433" s="2">
        <f t="shared" si="169"/>
        <v>152.5</v>
      </c>
      <c r="AS433" t="b">
        <f>AF433='[3]Материалы в ДС'!A407</f>
        <v>1</v>
      </c>
      <c r="AT433" s="95">
        <f>AI433-'[3]Материалы в ДС'!D407</f>
        <v>0</v>
      </c>
    </row>
    <row r="434" ht="15" customHeight="1" outlineLevel="1">
      <c r="A434" s="108" t="s">
        <v>418</v>
      </c>
      <c r="B434" s="108"/>
      <c r="C434" s="108"/>
      <c r="D434" s="109" t="s">
        <v>419</v>
      </c>
      <c r="E434" s="109" t="s">
        <v>184</v>
      </c>
      <c r="F434" s="77">
        <v>168.97999999999999</v>
      </c>
      <c r="G434" s="78">
        <f t="shared" si="154"/>
        <v>202.78</v>
      </c>
      <c r="H434" s="78">
        <f t="shared" si="155"/>
        <v>185.83000000000001</v>
      </c>
      <c r="I434" s="78">
        <v>223</v>
      </c>
      <c r="J434" s="25">
        <f t="shared" si="156"/>
        <v>0.099713975737252269</v>
      </c>
      <c r="K434" s="79" t="s">
        <v>418</v>
      </c>
      <c r="L434" s="75" t="s">
        <v>419</v>
      </c>
      <c r="M434" s="76" t="s">
        <v>184</v>
      </c>
      <c r="N434" s="80">
        <v>223</v>
      </c>
      <c r="O434" s="80">
        <f t="shared" si="170"/>
        <v>223</v>
      </c>
      <c r="P434" s="81">
        <f t="shared" si="153"/>
        <v>0</v>
      </c>
      <c r="Q434" s="82" t="s">
        <v>418</v>
      </c>
      <c r="R434" s="114" t="s">
        <v>419</v>
      </c>
      <c r="S434" s="114" t="s">
        <v>184</v>
      </c>
      <c r="T434" s="85">
        <v>168.97999999999999</v>
      </c>
      <c r="U434" s="86" t="b">
        <f t="shared" si="157"/>
        <v>1</v>
      </c>
      <c r="V434" s="87">
        <f t="shared" si="158"/>
        <v>0</v>
      </c>
      <c r="W434" s="108" t="s">
        <v>418</v>
      </c>
      <c r="X434" s="109" t="s">
        <v>429</v>
      </c>
      <c r="Y434" s="109" t="s">
        <v>184</v>
      </c>
      <c r="Z434" s="89">
        <v>223</v>
      </c>
      <c r="AA434" s="90" t="b">
        <f t="shared" si="159"/>
        <v>1</v>
      </c>
      <c r="AB434" s="81">
        <f t="shared" si="160"/>
        <v>0</v>
      </c>
      <c r="AC434" s="91">
        <f t="shared" si="161"/>
        <v>0</v>
      </c>
      <c r="AF434" s="115" t="s">
        <v>418</v>
      </c>
      <c r="AG434" s="109" t="s">
        <v>419</v>
      </c>
      <c r="AH434" s="109" t="s">
        <v>184</v>
      </c>
      <c r="AI434" s="78">
        <v>236.66999999999999</v>
      </c>
      <c r="AJ434" s="78">
        <f t="shared" si="162"/>
        <v>284</v>
      </c>
      <c r="AK434" s="72" t="b">
        <f t="shared" si="163"/>
        <v>1</v>
      </c>
      <c r="AL434" s="93">
        <f t="shared" si="164"/>
        <v>81.219999999999999</v>
      </c>
      <c r="AM434" s="93">
        <f t="shared" si="165"/>
        <v>260</v>
      </c>
      <c r="AN434" s="93">
        <f t="shared" si="166"/>
        <v>312</v>
      </c>
      <c r="AO434" s="25">
        <f t="shared" si="167"/>
        <v>0.098591549295774641</v>
      </c>
      <c r="AQ434" s="2">
        <f t="shared" si="168"/>
        <v>89</v>
      </c>
      <c r="AR434" s="2">
        <f t="shared" si="169"/>
        <v>236.67000000000002</v>
      </c>
      <c r="AS434" t="b">
        <f>AF434='[3]Материалы в ДС'!A408</f>
        <v>1</v>
      </c>
      <c r="AT434" s="95">
        <f>AI434-'[3]Материалы в ДС'!D408</f>
        <v>0</v>
      </c>
    </row>
    <row r="435" ht="15" customHeight="1" outlineLevel="1">
      <c r="A435" s="108" t="s">
        <v>420</v>
      </c>
      <c r="B435" s="108"/>
      <c r="C435" s="108"/>
      <c r="D435" s="109" t="s">
        <v>419</v>
      </c>
      <c r="E435" s="109" t="s">
        <v>184</v>
      </c>
      <c r="F435" s="77">
        <v>262.32999999999998</v>
      </c>
      <c r="G435" s="78">
        <f t="shared" si="154"/>
        <v>314.80000000000001</v>
      </c>
      <c r="H435" s="78">
        <f t="shared" si="155"/>
        <v>289.17000000000002</v>
      </c>
      <c r="I435" s="78">
        <v>347</v>
      </c>
      <c r="J435" s="25">
        <f t="shared" si="156"/>
        <v>0.10228716645489189</v>
      </c>
      <c r="K435" s="79" t="s">
        <v>420</v>
      </c>
      <c r="L435" s="75" t="s">
        <v>419</v>
      </c>
      <c r="M435" s="76" t="s">
        <v>184</v>
      </c>
      <c r="N435" s="80">
        <v>347</v>
      </c>
      <c r="O435" s="80">
        <f t="shared" si="170"/>
        <v>347</v>
      </c>
      <c r="P435" s="81">
        <f t="shared" si="153"/>
        <v>0</v>
      </c>
      <c r="Q435" s="82" t="s">
        <v>420</v>
      </c>
      <c r="R435" s="114" t="s">
        <v>419</v>
      </c>
      <c r="S435" s="114" t="s">
        <v>184</v>
      </c>
      <c r="T435" s="85">
        <v>262.32999999999998</v>
      </c>
      <c r="U435" s="86" t="b">
        <f t="shared" si="157"/>
        <v>1</v>
      </c>
      <c r="V435" s="87">
        <f t="shared" si="158"/>
        <v>0</v>
      </c>
      <c r="W435" s="108" t="s">
        <v>420</v>
      </c>
      <c r="X435" s="109" t="s">
        <v>429</v>
      </c>
      <c r="Y435" s="109" t="s">
        <v>184</v>
      </c>
      <c r="Z435" s="89">
        <v>347</v>
      </c>
      <c r="AA435" s="90" t="b">
        <f t="shared" si="159"/>
        <v>1</v>
      </c>
      <c r="AB435" s="81">
        <f t="shared" si="160"/>
        <v>0</v>
      </c>
      <c r="AC435" s="91">
        <f t="shared" si="161"/>
        <v>0</v>
      </c>
      <c r="AF435" s="115" t="s">
        <v>420</v>
      </c>
      <c r="AG435" s="109" t="s">
        <v>419</v>
      </c>
      <c r="AH435" s="109" t="s">
        <v>184</v>
      </c>
      <c r="AI435" s="78">
        <v>367.5</v>
      </c>
      <c r="AJ435" s="78">
        <f t="shared" si="162"/>
        <v>441</v>
      </c>
      <c r="AK435" s="72" t="b">
        <f t="shared" si="163"/>
        <v>1</v>
      </c>
      <c r="AL435" s="93">
        <f t="shared" si="164"/>
        <v>126.19999999999999</v>
      </c>
      <c r="AM435" s="93">
        <f t="shared" si="165"/>
        <v>405</v>
      </c>
      <c r="AN435" s="93">
        <f t="shared" si="166"/>
        <v>486</v>
      </c>
      <c r="AO435" s="25">
        <f t="shared" si="167"/>
        <v>0.10204081632653061</v>
      </c>
      <c r="AQ435" s="2">
        <f t="shared" si="168"/>
        <v>139</v>
      </c>
      <c r="AR435" s="2">
        <f t="shared" si="169"/>
        <v>367.5</v>
      </c>
      <c r="AS435" t="b">
        <f>AF435='[3]Материалы в ДС'!A409</f>
        <v>1</v>
      </c>
      <c r="AT435" s="95">
        <f>AI435-'[3]Материалы в ДС'!D409</f>
        <v>0</v>
      </c>
    </row>
    <row r="436" ht="15" customHeight="1" outlineLevel="1">
      <c r="A436" s="108" t="s">
        <v>421</v>
      </c>
      <c r="B436" s="108"/>
      <c r="C436" s="108"/>
      <c r="D436" s="109" t="s">
        <v>411</v>
      </c>
      <c r="E436" s="109" t="s">
        <v>184</v>
      </c>
      <c r="F436" s="77">
        <v>383.31999999999999</v>
      </c>
      <c r="G436" s="78">
        <f t="shared" si="154"/>
        <v>459.98000000000002</v>
      </c>
      <c r="H436" s="78">
        <f t="shared" si="155"/>
        <v>420.82999999999998</v>
      </c>
      <c r="I436" s="78">
        <v>505</v>
      </c>
      <c r="J436" s="25">
        <f t="shared" si="156"/>
        <v>0.097873820600895556</v>
      </c>
      <c r="K436" s="79" t="s">
        <v>421</v>
      </c>
      <c r="L436" s="75" t="s">
        <v>411</v>
      </c>
      <c r="M436" s="76" t="s">
        <v>184</v>
      </c>
      <c r="N436" s="80">
        <v>505</v>
      </c>
      <c r="O436" s="80">
        <f t="shared" si="170"/>
        <v>505</v>
      </c>
      <c r="P436" s="81">
        <f t="shared" si="153"/>
        <v>0</v>
      </c>
      <c r="Q436" s="82" t="s">
        <v>421</v>
      </c>
      <c r="R436" s="114" t="s">
        <v>411</v>
      </c>
      <c r="S436" s="114" t="s">
        <v>184</v>
      </c>
      <c r="T436" s="85">
        <v>383.31999999999999</v>
      </c>
      <c r="U436" s="86" t="b">
        <f t="shared" si="157"/>
        <v>1</v>
      </c>
      <c r="V436" s="87">
        <f t="shared" si="158"/>
        <v>0</v>
      </c>
      <c r="W436" s="108" t="s">
        <v>421</v>
      </c>
      <c r="X436" s="109" t="s">
        <v>411</v>
      </c>
      <c r="Y436" s="109" t="s">
        <v>184</v>
      </c>
      <c r="Z436" s="89">
        <v>505</v>
      </c>
      <c r="AA436" s="90" t="b">
        <f t="shared" si="159"/>
        <v>1</v>
      </c>
      <c r="AB436" s="81">
        <f t="shared" si="160"/>
        <v>0</v>
      </c>
      <c r="AC436" s="91">
        <f t="shared" si="161"/>
        <v>0</v>
      </c>
      <c r="AF436" s="115" t="s">
        <v>421</v>
      </c>
      <c r="AG436" s="109" t="s">
        <v>411</v>
      </c>
      <c r="AH436" s="109" t="s">
        <v>184</v>
      </c>
      <c r="AI436" s="78">
        <v>562.5</v>
      </c>
      <c r="AJ436" s="78">
        <f t="shared" si="162"/>
        <v>675</v>
      </c>
      <c r="AK436" s="72" t="b">
        <f t="shared" si="163"/>
        <v>1</v>
      </c>
      <c r="AL436" s="93">
        <f t="shared" si="164"/>
        <v>215.01999999999998</v>
      </c>
      <c r="AM436" s="93">
        <f t="shared" si="165"/>
        <v>617.5</v>
      </c>
      <c r="AN436" s="93">
        <f t="shared" si="166"/>
        <v>741</v>
      </c>
      <c r="AO436" s="25">
        <f t="shared" si="167"/>
        <v>0.097777777777777783</v>
      </c>
      <c r="AQ436" s="2">
        <f t="shared" si="168"/>
        <v>236</v>
      </c>
      <c r="AR436" s="2">
        <f t="shared" si="169"/>
        <v>562.5</v>
      </c>
      <c r="AS436" t="b">
        <f>AF436='[3]Материалы в ДС'!A410</f>
        <v>1</v>
      </c>
      <c r="AT436" s="95">
        <f>AI436-'[3]Материалы в ДС'!D410</f>
        <v>0</v>
      </c>
    </row>
    <row r="437" ht="15" customHeight="1" outlineLevel="1">
      <c r="A437" s="108" t="s">
        <v>422</v>
      </c>
      <c r="B437" s="108"/>
      <c r="C437" s="108"/>
      <c r="D437" s="109" t="s">
        <v>419</v>
      </c>
      <c r="E437" s="109" t="s">
        <v>184</v>
      </c>
      <c r="F437" s="77">
        <v>523.91999999999996</v>
      </c>
      <c r="G437" s="78">
        <f t="shared" si="154"/>
        <v>628.70000000000005</v>
      </c>
      <c r="H437" s="78">
        <f t="shared" si="155"/>
        <v>575.83000000000004</v>
      </c>
      <c r="I437" s="78">
        <v>691</v>
      </c>
      <c r="J437" s="25">
        <f t="shared" si="156"/>
        <v>0.099093367265786547</v>
      </c>
      <c r="K437" s="79" t="s">
        <v>422</v>
      </c>
      <c r="L437" s="75" t="s">
        <v>419</v>
      </c>
      <c r="M437" s="76" t="s">
        <v>184</v>
      </c>
      <c r="N437" s="80">
        <v>691</v>
      </c>
      <c r="O437" s="80">
        <f t="shared" si="170"/>
        <v>691</v>
      </c>
      <c r="P437" s="81">
        <f t="shared" si="153"/>
        <v>0</v>
      </c>
      <c r="Q437" s="82" t="s">
        <v>422</v>
      </c>
      <c r="R437" s="114" t="s">
        <v>419</v>
      </c>
      <c r="S437" s="114" t="s">
        <v>184</v>
      </c>
      <c r="T437" s="85">
        <v>523.91999999999996</v>
      </c>
      <c r="U437" s="86" t="b">
        <f t="shared" si="157"/>
        <v>1</v>
      </c>
      <c r="V437" s="87">
        <f t="shared" si="158"/>
        <v>0</v>
      </c>
      <c r="W437" s="108" t="s">
        <v>422</v>
      </c>
      <c r="X437" s="109" t="s">
        <v>429</v>
      </c>
      <c r="Y437" s="109" t="s">
        <v>184</v>
      </c>
      <c r="Z437" s="89">
        <v>691</v>
      </c>
      <c r="AA437" s="90" t="b">
        <f t="shared" si="159"/>
        <v>1</v>
      </c>
      <c r="AB437" s="81">
        <f t="shared" si="160"/>
        <v>0</v>
      </c>
      <c r="AC437" s="91">
        <f t="shared" si="161"/>
        <v>0</v>
      </c>
      <c r="AF437" s="115" t="s">
        <v>422</v>
      </c>
      <c r="AG437" s="109" t="s">
        <v>419</v>
      </c>
      <c r="AH437" s="109" t="s">
        <v>184</v>
      </c>
      <c r="AI437" s="78">
        <v>734.16999999999996</v>
      </c>
      <c r="AJ437" s="78">
        <f t="shared" si="162"/>
        <v>881</v>
      </c>
      <c r="AK437" s="72" t="b">
        <f t="shared" si="163"/>
        <v>1</v>
      </c>
      <c r="AL437" s="93">
        <f t="shared" si="164"/>
        <v>252.29999999999995</v>
      </c>
      <c r="AM437" s="93">
        <f t="shared" si="165"/>
        <v>806.66666666666674</v>
      </c>
      <c r="AN437" s="93">
        <f t="shared" si="166"/>
        <v>968</v>
      </c>
      <c r="AO437" s="25">
        <f t="shared" si="167"/>
        <v>0.098751418842224742</v>
      </c>
      <c r="AQ437" s="2">
        <f t="shared" si="168"/>
        <v>277</v>
      </c>
      <c r="AR437" s="2">
        <f t="shared" si="169"/>
        <v>734.16999999999996</v>
      </c>
      <c r="AS437" t="b">
        <f>AF437='[3]Материалы в ДС'!A411</f>
        <v>1</v>
      </c>
      <c r="AT437" s="95">
        <f>AI437-'[3]Материалы в ДС'!D411</f>
        <v>0</v>
      </c>
    </row>
    <row r="438" ht="15" customHeight="1" outlineLevel="1">
      <c r="A438" s="108" t="s">
        <v>423</v>
      </c>
      <c r="B438" s="108"/>
      <c r="C438" s="108"/>
      <c r="D438" s="109" t="s">
        <v>696</v>
      </c>
      <c r="E438" s="109" t="s">
        <v>184</v>
      </c>
      <c r="F438" s="77">
        <v>721.36000000000001</v>
      </c>
      <c r="G438" s="78">
        <f t="shared" si="154"/>
        <v>865.63</v>
      </c>
      <c r="H438" s="78">
        <f t="shared" si="155"/>
        <v>793.33000000000004</v>
      </c>
      <c r="I438" s="78">
        <v>952</v>
      </c>
      <c r="J438" s="25">
        <f t="shared" si="156"/>
        <v>0.099777040999041056</v>
      </c>
      <c r="K438" s="79" t="s">
        <v>423</v>
      </c>
      <c r="L438" s="75" t="s">
        <v>696</v>
      </c>
      <c r="M438" s="76" t="s">
        <v>184</v>
      </c>
      <c r="N438" s="80">
        <v>952</v>
      </c>
      <c r="O438" s="80">
        <f t="shared" si="170"/>
        <v>952</v>
      </c>
      <c r="P438" s="81">
        <f t="shared" si="153"/>
        <v>0</v>
      </c>
      <c r="Q438" s="82" t="s">
        <v>423</v>
      </c>
      <c r="R438" s="114" t="s">
        <v>696</v>
      </c>
      <c r="S438" s="114" t="s">
        <v>184</v>
      </c>
      <c r="T438" s="85">
        <v>721.36000000000001</v>
      </c>
      <c r="U438" s="86" t="b">
        <f t="shared" si="157"/>
        <v>1</v>
      </c>
      <c r="V438" s="87">
        <f t="shared" si="158"/>
        <v>0</v>
      </c>
      <c r="W438" s="108" t="s">
        <v>423</v>
      </c>
      <c r="X438" s="109" t="s">
        <v>696</v>
      </c>
      <c r="Y438" s="109" t="s">
        <v>184</v>
      </c>
      <c r="Z438" s="89">
        <v>952</v>
      </c>
      <c r="AA438" s="90" t="b">
        <f t="shared" si="159"/>
        <v>1</v>
      </c>
      <c r="AB438" s="81">
        <f t="shared" si="160"/>
        <v>0</v>
      </c>
      <c r="AC438" s="91">
        <f t="shared" si="161"/>
        <v>0</v>
      </c>
      <c r="AF438" s="115" t="s">
        <v>423</v>
      </c>
      <c r="AG438" s="109" t="s">
        <v>696</v>
      </c>
      <c r="AH438" s="109" t="s">
        <v>184</v>
      </c>
      <c r="AI438" s="78">
        <v>994.16999999999996</v>
      </c>
      <c r="AJ438" s="78">
        <f t="shared" si="162"/>
        <v>1193</v>
      </c>
      <c r="AK438" s="72" t="b">
        <f t="shared" si="163"/>
        <v>1</v>
      </c>
      <c r="AL438" s="93">
        <f t="shared" si="164"/>
        <v>327.37</v>
      </c>
      <c r="AM438" s="93">
        <f t="shared" si="165"/>
        <v>1093.3333333333335</v>
      </c>
      <c r="AN438" s="93">
        <f t="shared" si="166"/>
        <v>1312</v>
      </c>
      <c r="AO438" s="25">
        <f t="shared" si="167"/>
        <v>0.099748533109807205</v>
      </c>
      <c r="AQ438" s="2">
        <f t="shared" si="168"/>
        <v>360</v>
      </c>
      <c r="AR438" s="2">
        <f t="shared" si="169"/>
        <v>994.17000000000007</v>
      </c>
      <c r="AS438" t="b">
        <f>AF438='[3]Материалы в ДС'!A412</f>
        <v>1</v>
      </c>
      <c r="AT438" s="95">
        <f>AI438-'[3]Материалы в ДС'!D412</f>
        <v>0</v>
      </c>
    </row>
    <row r="439" ht="15" customHeight="1" outlineLevel="1">
      <c r="A439" s="108" t="s">
        <v>424</v>
      </c>
      <c r="B439" s="108"/>
      <c r="C439" s="108"/>
      <c r="D439" s="109" t="s">
        <v>697</v>
      </c>
      <c r="E439" s="109" t="s">
        <v>184</v>
      </c>
      <c r="F439" s="77">
        <v>997.03999999999996</v>
      </c>
      <c r="G439" s="78">
        <f t="shared" si="154"/>
        <v>1196.45</v>
      </c>
      <c r="H439" s="78">
        <f t="shared" si="155"/>
        <v>1097.5</v>
      </c>
      <c r="I439" s="78">
        <v>1317</v>
      </c>
      <c r="J439" s="25">
        <f t="shared" si="156"/>
        <v>0.10075640436290678</v>
      </c>
      <c r="K439" s="79" t="s">
        <v>424</v>
      </c>
      <c r="L439" s="75" t="s">
        <v>697</v>
      </c>
      <c r="M439" s="76" t="s">
        <v>184</v>
      </c>
      <c r="N439" s="80">
        <v>1296</v>
      </c>
      <c r="O439" s="80">
        <f t="shared" si="170"/>
        <v>1296</v>
      </c>
      <c r="P439" s="81">
        <f t="shared" si="153"/>
        <v>-21</v>
      </c>
      <c r="Q439" s="82" t="s">
        <v>424</v>
      </c>
      <c r="R439" s="114" t="s">
        <v>697</v>
      </c>
      <c r="S439" s="114" t="s">
        <v>184</v>
      </c>
      <c r="T439" s="85">
        <v>981.03999999999996</v>
      </c>
      <c r="U439" s="86" t="b">
        <f t="shared" si="157"/>
        <v>1</v>
      </c>
      <c r="V439" s="87">
        <f t="shared" si="158"/>
        <v>-16</v>
      </c>
      <c r="W439" s="108" t="s">
        <v>424</v>
      </c>
      <c r="X439" s="109" t="s">
        <v>698</v>
      </c>
      <c r="Y439" s="109" t="s">
        <v>184</v>
      </c>
      <c r="Z439" s="89">
        <v>1317</v>
      </c>
      <c r="AA439" s="90" t="b">
        <f t="shared" si="159"/>
        <v>1</v>
      </c>
      <c r="AB439" s="81">
        <f t="shared" si="160"/>
        <v>0</v>
      </c>
      <c r="AC439" s="91">
        <f t="shared" si="161"/>
        <v>-16</v>
      </c>
      <c r="AF439" s="115" t="s">
        <v>424</v>
      </c>
      <c r="AG439" s="109" t="s">
        <v>697</v>
      </c>
      <c r="AH439" s="109" t="s">
        <v>184</v>
      </c>
      <c r="AI439" s="78">
        <v>1395.8299999999999</v>
      </c>
      <c r="AJ439" s="78">
        <f t="shared" si="162"/>
        <v>1675</v>
      </c>
      <c r="AK439" s="72" t="b">
        <f t="shared" si="163"/>
        <v>1</v>
      </c>
      <c r="AL439" s="93">
        <f t="shared" si="164"/>
        <v>478.54999999999995</v>
      </c>
      <c r="AM439" s="93">
        <f t="shared" si="165"/>
        <v>1536.6666666666667</v>
      </c>
      <c r="AN439" s="93">
        <f t="shared" si="166"/>
        <v>1844</v>
      </c>
      <c r="AO439" s="25">
        <f t="shared" si="167"/>
        <v>0.1008955223880597</v>
      </c>
      <c r="AQ439" s="2">
        <f t="shared" si="168"/>
        <v>527</v>
      </c>
      <c r="AR439" s="2">
        <f t="shared" si="169"/>
        <v>1395.8299999999999</v>
      </c>
      <c r="AS439" t="b">
        <f>AF439='[3]Материалы в ДС'!A413</f>
        <v>1</v>
      </c>
      <c r="AT439" s="95">
        <f>AI439-'[3]Материалы в ДС'!D413</f>
        <v>0</v>
      </c>
    </row>
    <row r="440" ht="15" customHeight="1" outlineLevel="1">
      <c r="A440" s="108" t="s">
        <v>699</v>
      </c>
      <c r="B440" s="108"/>
      <c r="C440" s="108"/>
      <c r="D440" s="109" t="s">
        <v>431</v>
      </c>
      <c r="E440" s="109" t="s">
        <v>184</v>
      </c>
      <c r="F440" s="77">
        <v>47.090000000000003</v>
      </c>
      <c r="G440" s="78">
        <f t="shared" si="154"/>
        <v>56.509999999999998</v>
      </c>
      <c r="H440" s="78">
        <f t="shared" si="155"/>
        <v>52.5</v>
      </c>
      <c r="I440" s="78">
        <v>63</v>
      </c>
      <c r="J440" s="25">
        <f t="shared" si="156"/>
        <v>0.11484692974694743</v>
      </c>
      <c r="K440" s="79" t="s">
        <v>699</v>
      </c>
      <c r="L440" s="75" t="s">
        <v>431</v>
      </c>
      <c r="M440" s="76" t="s">
        <v>184</v>
      </c>
      <c r="N440" s="80">
        <v>63</v>
      </c>
      <c r="O440" s="80">
        <f t="shared" si="170"/>
        <v>63</v>
      </c>
      <c r="P440" s="81">
        <f t="shared" si="153"/>
        <v>0</v>
      </c>
      <c r="Q440" s="82" t="s">
        <v>699</v>
      </c>
      <c r="R440" s="114" t="s">
        <v>431</v>
      </c>
      <c r="S440" s="114" t="s">
        <v>184</v>
      </c>
      <c r="T440" s="85">
        <v>47.090000000000003</v>
      </c>
      <c r="U440" s="86" t="b">
        <f t="shared" si="157"/>
        <v>1</v>
      </c>
      <c r="V440" s="87">
        <f t="shared" si="158"/>
        <v>0</v>
      </c>
      <c r="W440" s="108" t="s">
        <v>699</v>
      </c>
      <c r="X440" s="109" t="s">
        <v>414</v>
      </c>
      <c r="Y440" s="109" t="s">
        <v>184</v>
      </c>
      <c r="Z440" s="89">
        <v>63</v>
      </c>
      <c r="AA440" s="90" t="b">
        <f t="shared" si="159"/>
        <v>1</v>
      </c>
      <c r="AB440" s="81">
        <f t="shared" si="160"/>
        <v>0</v>
      </c>
      <c r="AC440" s="91">
        <f t="shared" si="161"/>
        <v>0</v>
      </c>
      <c r="AF440" s="115" t="s">
        <v>699</v>
      </c>
      <c r="AG440" s="109" t="s">
        <v>431</v>
      </c>
      <c r="AH440" s="109" t="s">
        <v>184</v>
      </c>
      <c r="AI440" s="78">
        <v>72.079999999999998</v>
      </c>
      <c r="AJ440" s="78">
        <f t="shared" si="162"/>
        <v>86.5</v>
      </c>
      <c r="AK440" s="72" t="b">
        <f t="shared" si="163"/>
        <v>1</v>
      </c>
      <c r="AL440" s="93">
        <f t="shared" si="164"/>
        <v>29.990000000000002</v>
      </c>
      <c r="AM440" s="93">
        <f t="shared" si="165"/>
        <v>80</v>
      </c>
      <c r="AN440" s="93">
        <f t="shared" si="166"/>
        <v>96</v>
      </c>
      <c r="AO440" s="25">
        <f t="shared" si="167"/>
        <v>0.10982658959537572</v>
      </c>
      <c r="AQ440" s="2">
        <f t="shared" si="168"/>
        <v>33</v>
      </c>
      <c r="AR440" s="2">
        <f t="shared" si="169"/>
        <v>72.079999999999998</v>
      </c>
      <c r="AS440" t="b">
        <f>AF440='[3]Материалы в ДС'!A414</f>
        <v>1</v>
      </c>
      <c r="AT440" s="95">
        <f>AI440-'[3]Материалы в ДС'!D414</f>
        <v>0</v>
      </c>
    </row>
    <row r="441" ht="15" customHeight="1" outlineLevel="1">
      <c r="A441" s="108" t="s">
        <v>428</v>
      </c>
      <c r="B441" s="108"/>
      <c r="C441" s="108"/>
      <c r="D441" s="109" t="s">
        <v>429</v>
      </c>
      <c r="E441" s="109" t="s">
        <v>184</v>
      </c>
      <c r="F441" s="77">
        <v>66.709999999999994</v>
      </c>
      <c r="G441" s="78">
        <f t="shared" si="154"/>
        <v>80.049999999999997</v>
      </c>
      <c r="H441" s="78">
        <f t="shared" si="155"/>
        <v>73.329999999999998</v>
      </c>
      <c r="I441" s="78">
        <v>88</v>
      </c>
      <c r="J441" s="25">
        <f t="shared" si="156"/>
        <v>0.099312929419113072</v>
      </c>
      <c r="K441" s="158" t="s">
        <v>428</v>
      </c>
      <c r="L441" s="159" t="s">
        <v>429</v>
      </c>
      <c r="M441" s="165" t="s">
        <v>184</v>
      </c>
      <c r="N441" s="162">
        <v>81</v>
      </c>
      <c r="O441" s="162">
        <v>85</v>
      </c>
      <c r="P441" s="81">
        <f t="shared" si="153"/>
        <v>-3</v>
      </c>
      <c r="Q441" s="82" t="s">
        <v>428</v>
      </c>
      <c r="R441" s="114" t="s">
        <v>429</v>
      </c>
      <c r="S441" s="114" t="s">
        <v>184</v>
      </c>
      <c r="T441" s="85">
        <v>64.769999999999996</v>
      </c>
      <c r="U441" s="86" t="b">
        <f t="shared" si="157"/>
        <v>1</v>
      </c>
      <c r="V441" s="87">
        <f t="shared" si="158"/>
        <v>-1.9399999999999977</v>
      </c>
      <c r="W441" s="108" t="s">
        <v>428</v>
      </c>
      <c r="X441" s="109" t="s">
        <v>429</v>
      </c>
      <c r="Y441" s="109" t="s">
        <v>184</v>
      </c>
      <c r="Z441" s="89">
        <v>88</v>
      </c>
      <c r="AA441" s="90" t="b">
        <f t="shared" si="159"/>
        <v>1</v>
      </c>
      <c r="AB441" s="81">
        <f t="shared" si="160"/>
        <v>0</v>
      </c>
      <c r="AC441" s="91">
        <f t="shared" si="161"/>
        <v>-1.9399999999999977</v>
      </c>
      <c r="AF441" s="151" t="s">
        <v>428</v>
      </c>
      <c r="AG441" s="152" t="s">
        <v>429</v>
      </c>
      <c r="AH441" s="152" t="s">
        <v>184</v>
      </c>
      <c r="AI441" s="120">
        <v>0</v>
      </c>
      <c r="AJ441" s="120">
        <f t="shared" si="162"/>
        <v>0</v>
      </c>
      <c r="AK441" s="26" t="b">
        <f t="shared" si="163"/>
        <v>1</v>
      </c>
      <c r="AL441" s="135">
        <f t="shared" si="164"/>
        <v>-80.049999999999997</v>
      </c>
      <c r="AM441" s="135">
        <f t="shared" si="165"/>
        <v>0</v>
      </c>
      <c r="AN441" s="135">
        <f t="shared" si="166"/>
        <v>0</v>
      </c>
      <c r="AO441" s="16" t="e">
        <f t="shared" si="167"/>
        <v>#DIV/0!</v>
      </c>
      <c r="AP441" s="26"/>
      <c r="AQ441" s="134">
        <f t="shared" si="168"/>
        <v>-88</v>
      </c>
      <c r="AR441" s="134">
        <f t="shared" si="169"/>
        <v>0</v>
      </c>
      <c r="AS441" s="26" t="b">
        <f>AF441='[3]Материалы в ДС'!A415</f>
        <v>0</v>
      </c>
      <c r="AT441" s="136">
        <f>AI441-'[3]Материалы в ДС'!D415</f>
        <v>-127.5</v>
      </c>
      <c r="AU441" s="26" t="s">
        <v>594</v>
      </c>
    </row>
    <row r="442" ht="15" customHeight="1" outlineLevel="1">
      <c r="A442" s="108" t="s">
        <v>430</v>
      </c>
      <c r="B442" s="108"/>
      <c r="C442" s="108"/>
      <c r="D442" s="109" t="s">
        <v>431</v>
      </c>
      <c r="E442" s="109" t="s">
        <v>184</v>
      </c>
      <c r="F442" s="77">
        <v>90.829999999999998</v>
      </c>
      <c r="G442" s="78">
        <f t="shared" si="154"/>
        <v>109</v>
      </c>
      <c r="H442" s="78">
        <f t="shared" si="155"/>
        <v>100</v>
      </c>
      <c r="I442" s="78">
        <v>120</v>
      </c>
      <c r="J442" s="25">
        <f t="shared" si="156"/>
        <v>0.10091743119266061</v>
      </c>
      <c r="K442" s="79" t="s">
        <v>430</v>
      </c>
      <c r="L442" s="75" t="s">
        <v>431</v>
      </c>
      <c r="M442" s="76" t="s">
        <v>184</v>
      </c>
      <c r="N442" s="80">
        <v>120</v>
      </c>
      <c r="O442" s="80">
        <f t="shared" si="170"/>
        <v>120</v>
      </c>
      <c r="P442" s="81">
        <f t="shared" si="153"/>
        <v>0</v>
      </c>
      <c r="Q442" s="82" t="s">
        <v>430</v>
      </c>
      <c r="R442" s="114" t="s">
        <v>431</v>
      </c>
      <c r="S442" s="114" t="s">
        <v>184</v>
      </c>
      <c r="T442" s="85">
        <v>90.829999999999998</v>
      </c>
      <c r="U442" s="86" t="b">
        <f t="shared" si="157"/>
        <v>1</v>
      </c>
      <c r="V442" s="87">
        <f t="shared" si="158"/>
        <v>0</v>
      </c>
      <c r="W442" s="108" t="s">
        <v>430</v>
      </c>
      <c r="X442" s="109" t="s">
        <v>414</v>
      </c>
      <c r="Y442" s="109" t="s">
        <v>184</v>
      </c>
      <c r="Z442" s="89">
        <v>120</v>
      </c>
      <c r="AA442" s="90" t="b">
        <f t="shared" si="159"/>
        <v>1</v>
      </c>
      <c r="AB442" s="81">
        <f t="shared" si="160"/>
        <v>0</v>
      </c>
      <c r="AC442" s="91">
        <f t="shared" si="161"/>
        <v>0</v>
      </c>
      <c r="AF442" s="115" t="s">
        <v>430</v>
      </c>
      <c r="AG442" s="109" t="s">
        <v>431</v>
      </c>
      <c r="AH442" s="109" t="s">
        <v>184</v>
      </c>
      <c r="AI442" s="78">
        <v>127.5</v>
      </c>
      <c r="AJ442" s="78">
        <f t="shared" si="162"/>
        <v>153</v>
      </c>
      <c r="AK442" s="72" t="b">
        <f t="shared" si="163"/>
        <v>1</v>
      </c>
      <c r="AL442" s="93">
        <f t="shared" si="164"/>
        <v>44</v>
      </c>
      <c r="AM442" s="93">
        <f t="shared" si="165"/>
        <v>140</v>
      </c>
      <c r="AN442" s="93">
        <f t="shared" si="166"/>
        <v>168</v>
      </c>
      <c r="AO442" s="25">
        <f t="shared" si="167"/>
        <v>0.098039215686274508</v>
      </c>
      <c r="AQ442" s="2">
        <f t="shared" si="168"/>
        <v>48</v>
      </c>
      <c r="AR442" s="2">
        <f t="shared" si="169"/>
        <v>127.5</v>
      </c>
      <c r="AS442" t="b">
        <f>AF442='[3]Материалы в ДС'!A415</f>
        <v>1</v>
      </c>
      <c r="AT442" s="95">
        <f>AI442-'[3]Материалы в ДС'!D415</f>
        <v>0</v>
      </c>
    </row>
    <row r="443" ht="15" customHeight="1" outlineLevel="1">
      <c r="A443" s="108" t="s">
        <v>432</v>
      </c>
      <c r="B443" s="108"/>
      <c r="C443" s="108"/>
      <c r="D443" s="109" t="s">
        <v>433</v>
      </c>
      <c r="E443" s="109" t="s">
        <v>184</v>
      </c>
      <c r="F443" s="77">
        <v>145.83000000000001</v>
      </c>
      <c r="G443" s="78">
        <f t="shared" si="154"/>
        <v>175</v>
      </c>
      <c r="H443" s="78">
        <f t="shared" si="155"/>
        <v>160</v>
      </c>
      <c r="I443" s="78">
        <v>192</v>
      </c>
      <c r="J443" s="25">
        <f t="shared" si="156"/>
        <v>0.097142857142857197</v>
      </c>
      <c r="K443" s="79" t="s">
        <v>432</v>
      </c>
      <c r="L443" s="75" t="s">
        <v>433</v>
      </c>
      <c r="M443" s="76" t="s">
        <v>184</v>
      </c>
      <c r="N443" s="80">
        <v>192</v>
      </c>
      <c r="O443" s="80">
        <f t="shared" si="170"/>
        <v>192</v>
      </c>
      <c r="P443" s="81">
        <f t="shared" si="153"/>
        <v>0</v>
      </c>
      <c r="Q443" s="82" t="s">
        <v>432</v>
      </c>
      <c r="R443" s="114" t="s">
        <v>433</v>
      </c>
      <c r="S443" s="114" t="s">
        <v>184</v>
      </c>
      <c r="T443" s="85">
        <v>145.83000000000001</v>
      </c>
      <c r="U443" s="86" t="b">
        <f t="shared" si="157"/>
        <v>1</v>
      </c>
      <c r="V443" s="87">
        <f t="shared" si="158"/>
        <v>0</v>
      </c>
      <c r="W443" s="108" t="s">
        <v>432</v>
      </c>
      <c r="X443" s="191" t="s">
        <v>433</v>
      </c>
      <c r="Y443" s="109" t="s">
        <v>184</v>
      </c>
      <c r="Z443" s="89">
        <v>192</v>
      </c>
      <c r="AA443" s="90" t="b">
        <f t="shared" si="159"/>
        <v>1</v>
      </c>
      <c r="AB443" s="81">
        <f t="shared" si="160"/>
        <v>0</v>
      </c>
      <c r="AC443" s="91">
        <f t="shared" si="161"/>
        <v>0</v>
      </c>
      <c r="AF443" s="115" t="s">
        <v>432</v>
      </c>
      <c r="AG443" s="109" t="s">
        <v>433</v>
      </c>
      <c r="AH443" s="109" t="s">
        <v>184</v>
      </c>
      <c r="AI443" s="78">
        <v>186.66999999999999</v>
      </c>
      <c r="AJ443" s="78">
        <f t="shared" si="162"/>
        <v>224</v>
      </c>
      <c r="AK443" s="72" t="b">
        <f t="shared" si="163"/>
        <v>1</v>
      </c>
      <c r="AL443" s="93">
        <f t="shared" si="164"/>
        <v>49</v>
      </c>
      <c r="AM443" s="93">
        <f t="shared" si="165"/>
        <v>205</v>
      </c>
      <c r="AN443" s="93">
        <f t="shared" si="166"/>
        <v>246</v>
      </c>
      <c r="AO443" s="25">
        <f t="shared" si="167"/>
        <v>0.098214285714285712</v>
      </c>
      <c r="AQ443" s="2">
        <f t="shared" si="168"/>
        <v>54</v>
      </c>
      <c r="AR443" s="2">
        <f t="shared" si="169"/>
        <v>186.67000000000002</v>
      </c>
      <c r="AS443" t="b">
        <f>AF443='[3]Материалы в ДС'!A416</f>
        <v>1</v>
      </c>
      <c r="AT443" s="95">
        <f>AI443-'[3]Материалы в ДС'!D416</f>
        <v>0</v>
      </c>
    </row>
    <row r="444" ht="15" customHeight="1" outlineLevel="1">
      <c r="A444" s="108" t="s">
        <v>434</v>
      </c>
      <c r="B444" s="108"/>
      <c r="C444" s="108"/>
      <c r="D444" s="109" t="s">
        <v>411</v>
      </c>
      <c r="E444" s="109" t="s">
        <v>184</v>
      </c>
      <c r="F444" s="77">
        <v>215.38999999999999</v>
      </c>
      <c r="G444" s="78">
        <f t="shared" si="154"/>
        <v>258.47000000000003</v>
      </c>
      <c r="H444" s="78">
        <f t="shared" si="155"/>
        <v>237.5</v>
      </c>
      <c r="I444" s="78">
        <v>285</v>
      </c>
      <c r="J444" s="25">
        <f t="shared" si="156"/>
        <v>0.10264247301427609</v>
      </c>
      <c r="K444" s="79" t="s">
        <v>434</v>
      </c>
      <c r="L444" s="75" t="s">
        <v>411</v>
      </c>
      <c r="M444" s="76" t="s">
        <v>184</v>
      </c>
      <c r="N444" s="80">
        <v>285</v>
      </c>
      <c r="O444" s="80">
        <f t="shared" si="170"/>
        <v>285</v>
      </c>
      <c r="P444" s="81">
        <f t="shared" si="153"/>
        <v>0</v>
      </c>
      <c r="Q444" s="82" t="s">
        <v>434</v>
      </c>
      <c r="R444" s="114" t="s">
        <v>411</v>
      </c>
      <c r="S444" s="114" t="s">
        <v>184</v>
      </c>
      <c r="T444" s="85">
        <v>215.38999999999999</v>
      </c>
      <c r="U444" s="86" t="b">
        <f t="shared" si="157"/>
        <v>1</v>
      </c>
      <c r="V444" s="87">
        <f t="shared" si="158"/>
        <v>0</v>
      </c>
      <c r="W444" s="108" t="s">
        <v>434</v>
      </c>
      <c r="X444" s="109" t="s">
        <v>411</v>
      </c>
      <c r="Y444" s="109" t="s">
        <v>184</v>
      </c>
      <c r="Z444" s="89">
        <v>285</v>
      </c>
      <c r="AA444" s="90" t="b">
        <f t="shared" si="159"/>
        <v>1</v>
      </c>
      <c r="AB444" s="81">
        <f t="shared" si="160"/>
        <v>0</v>
      </c>
      <c r="AC444" s="91">
        <f t="shared" si="161"/>
        <v>0</v>
      </c>
      <c r="AF444" s="115" t="s">
        <v>434</v>
      </c>
      <c r="AG444" s="109" t="s">
        <v>411</v>
      </c>
      <c r="AH444" s="109" t="s">
        <v>184</v>
      </c>
      <c r="AI444" s="78">
        <v>315.82999999999998</v>
      </c>
      <c r="AJ444" s="78">
        <f t="shared" si="162"/>
        <v>379</v>
      </c>
      <c r="AK444" s="72" t="b">
        <f t="shared" si="163"/>
        <v>1</v>
      </c>
      <c r="AL444" s="93">
        <f t="shared" si="164"/>
        <v>120.52999999999997</v>
      </c>
      <c r="AM444" s="93">
        <f t="shared" si="165"/>
        <v>348.33333333333337</v>
      </c>
      <c r="AN444" s="93">
        <f t="shared" si="166"/>
        <v>418</v>
      </c>
      <c r="AO444" s="25">
        <f t="shared" si="167"/>
        <v>0.10290237467018469</v>
      </c>
      <c r="AQ444" s="2">
        <f t="shared" si="168"/>
        <v>133</v>
      </c>
      <c r="AR444" s="2">
        <f t="shared" si="169"/>
        <v>315.82999999999998</v>
      </c>
      <c r="AS444" t="b">
        <f>AF444='[3]Материалы в ДС'!A417</f>
        <v>1</v>
      </c>
      <c r="AT444" s="95">
        <f>AI444-'[3]Материалы в ДС'!D417</f>
        <v>0</v>
      </c>
    </row>
    <row r="445" ht="15" customHeight="1" outlineLevel="1">
      <c r="A445" s="108" t="s">
        <v>435</v>
      </c>
      <c r="B445" s="108"/>
      <c r="C445" s="108"/>
      <c r="D445" s="109" t="s">
        <v>436</v>
      </c>
      <c r="E445" s="109" t="s">
        <v>184</v>
      </c>
      <c r="F445" s="77">
        <v>330.04000000000002</v>
      </c>
      <c r="G445" s="78">
        <f t="shared" si="154"/>
        <v>396.05000000000001</v>
      </c>
      <c r="H445" s="78">
        <f t="shared" si="155"/>
        <v>363.32999999999998</v>
      </c>
      <c r="I445" s="78">
        <v>436</v>
      </c>
      <c r="J445" s="25">
        <f t="shared" si="156"/>
        <v>0.10087110213356887</v>
      </c>
      <c r="K445" s="79" t="s">
        <v>435</v>
      </c>
      <c r="L445" s="75" t="s">
        <v>436</v>
      </c>
      <c r="M445" s="76" t="s">
        <v>184</v>
      </c>
      <c r="N445" s="80">
        <v>436</v>
      </c>
      <c r="O445" s="80">
        <f t="shared" si="170"/>
        <v>436</v>
      </c>
      <c r="P445" s="81">
        <f t="shared" si="153"/>
        <v>0</v>
      </c>
      <c r="Q445" s="82" t="s">
        <v>435</v>
      </c>
      <c r="R445" s="114" t="s">
        <v>436</v>
      </c>
      <c r="S445" s="114" t="s">
        <v>184</v>
      </c>
      <c r="T445" s="85">
        <v>330.04000000000002</v>
      </c>
      <c r="U445" s="86" t="b">
        <f t="shared" si="157"/>
        <v>1</v>
      </c>
      <c r="V445" s="87">
        <f t="shared" si="158"/>
        <v>0</v>
      </c>
      <c r="W445" s="108" t="s">
        <v>435</v>
      </c>
      <c r="X445" s="109" t="s">
        <v>436</v>
      </c>
      <c r="Y445" s="109" t="s">
        <v>184</v>
      </c>
      <c r="Z445" s="89">
        <v>436</v>
      </c>
      <c r="AA445" s="90" t="b">
        <f t="shared" si="159"/>
        <v>1</v>
      </c>
      <c r="AB445" s="81">
        <f t="shared" si="160"/>
        <v>0</v>
      </c>
      <c r="AC445" s="91">
        <f t="shared" si="161"/>
        <v>0</v>
      </c>
      <c r="AF445" s="115" t="s">
        <v>435</v>
      </c>
      <c r="AG445" s="109" t="s">
        <v>436</v>
      </c>
      <c r="AH445" s="109" t="s">
        <v>184</v>
      </c>
      <c r="AI445" s="78">
        <v>503.32999999999998</v>
      </c>
      <c r="AJ445" s="78">
        <f t="shared" si="162"/>
        <v>604</v>
      </c>
      <c r="AK445" s="72" t="b">
        <f t="shared" si="163"/>
        <v>1</v>
      </c>
      <c r="AL445" s="93">
        <f t="shared" si="164"/>
        <v>207.94999999999999</v>
      </c>
      <c r="AM445" s="93">
        <f t="shared" si="165"/>
        <v>554.16666666666674</v>
      </c>
      <c r="AN445" s="93">
        <f t="shared" si="166"/>
        <v>665</v>
      </c>
      <c r="AO445" s="25">
        <f t="shared" si="167"/>
        <v>0.10099337748344371</v>
      </c>
      <c r="AQ445" s="2">
        <f t="shared" si="168"/>
        <v>229</v>
      </c>
      <c r="AR445" s="2">
        <f t="shared" si="169"/>
        <v>503.32999999999998</v>
      </c>
      <c r="AS445" t="b">
        <f>AF445='[3]Материалы в ДС'!A418</f>
        <v>1</v>
      </c>
      <c r="AT445" s="95">
        <f>AI445-'[3]Материалы в ДС'!D418</f>
        <v>-0.0033333333329892412</v>
      </c>
    </row>
    <row r="446" ht="15" customHeight="1" outlineLevel="1">
      <c r="A446" s="108" t="s">
        <v>437</v>
      </c>
      <c r="B446" s="108"/>
      <c r="C446" s="108"/>
      <c r="D446" s="109" t="s">
        <v>414</v>
      </c>
      <c r="E446" s="109" t="s">
        <v>184</v>
      </c>
      <c r="F446" s="77">
        <v>519.52999999999997</v>
      </c>
      <c r="G446" s="78">
        <f t="shared" si="154"/>
        <v>623.44000000000005</v>
      </c>
      <c r="H446" s="78">
        <f t="shared" si="155"/>
        <v>571.66999999999996</v>
      </c>
      <c r="I446" s="78">
        <v>686</v>
      </c>
      <c r="J446" s="25">
        <f t="shared" si="156"/>
        <v>0.100346464776081</v>
      </c>
      <c r="K446" s="79" t="s">
        <v>437</v>
      </c>
      <c r="L446" s="75" t="s">
        <v>414</v>
      </c>
      <c r="M446" s="76" t="s">
        <v>184</v>
      </c>
      <c r="N446" s="80">
        <v>686</v>
      </c>
      <c r="O446" s="80">
        <f t="shared" si="170"/>
        <v>686</v>
      </c>
      <c r="P446" s="81">
        <f t="shared" si="153"/>
        <v>0</v>
      </c>
      <c r="Q446" s="82" t="s">
        <v>437</v>
      </c>
      <c r="R446" s="114" t="s">
        <v>414</v>
      </c>
      <c r="S446" s="114" t="s">
        <v>184</v>
      </c>
      <c r="T446" s="85">
        <v>519.52999999999997</v>
      </c>
      <c r="U446" s="86" t="b">
        <f t="shared" si="157"/>
        <v>1</v>
      </c>
      <c r="V446" s="87">
        <f t="shared" si="158"/>
        <v>0</v>
      </c>
      <c r="W446" s="108" t="s">
        <v>437</v>
      </c>
      <c r="X446" s="109" t="s">
        <v>414</v>
      </c>
      <c r="Y446" s="109" t="s">
        <v>184</v>
      </c>
      <c r="Z446" s="89">
        <v>686</v>
      </c>
      <c r="AA446" s="90" t="b">
        <f t="shared" si="159"/>
        <v>1</v>
      </c>
      <c r="AB446" s="81">
        <f t="shared" si="160"/>
        <v>0</v>
      </c>
      <c r="AC446" s="91">
        <f t="shared" si="161"/>
        <v>0</v>
      </c>
      <c r="AF446" s="115" t="s">
        <v>437</v>
      </c>
      <c r="AG446" s="109" t="s">
        <v>414</v>
      </c>
      <c r="AH446" s="109" t="s">
        <v>184</v>
      </c>
      <c r="AI446" s="78">
        <v>755</v>
      </c>
      <c r="AJ446" s="78">
        <f t="shared" si="162"/>
        <v>906</v>
      </c>
      <c r="AK446" s="72" t="b">
        <f t="shared" si="163"/>
        <v>1</v>
      </c>
      <c r="AL446" s="93">
        <f t="shared" si="164"/>
        <v>282.55999999999995</v>
      </c>
      <c r="AM446" s="93">
        <f t="shared" si="165"/>
        <v>830.83333333333337</v>
      </c>
      <c r="AN446" s="93">
        <f t="shared" si="166"/>
        <v>997</v>
      </c>
      <c r="AO446" s="25">
        <f t="shared" si="167"/>
        <v>0.10044150110375276</v>
      </c>
      <c r="AQ446" s="2">
        <f t="shared" si="168"/>
        <v>311</v>
      </c>
      <c r="AR446" s="2">
        <f t="shared" si="169"/>
        <v>755</v>
      </c>
      <c r="AS446" t="b">
        <f>AF446='[3]Материалы в ДС'!A419</f>
        <v>1</v>
      </c>
      <c r="AT446" s="95">
        <f>AI446-'[3]Материалы в ДС'!D419</f>
        <v>0</v>
      </c>
    </row>
    <row r="447" ht="15" customHeight="1" outlineLevel="1">
      <c r="A447" s="108" t="s">
        <v>438</v>
      </c>
      <c r="B447" s="108"/>
      <c r="C447" s="108"/>
      <c r="D447" s="109" t="s">
        <v>411</v>
      </c>
      <c r="E447" s="109" t="s">
        <v>184</v>
      </c>
      <c r="F447" s="77">
        <v>102.38</v>
      </c>
      <c r="G447" s="78">
        <f t="shared" si="154"/>
        <v>122.86</v>
      </c>
      <c r="H447" s="78">
        <f t="shared" si="155"/>
        <v>144.17000000000002</v>
      </c>
      <c r="I447" s="78">
        <v>173</v>
      </c>
      <c r="J447" s="25">
        <f t="shared" si="156"/>
        <v>0.40810678821422752</v>
      </c>
      <c r="K447" s="158" t="s">
        <v>438</v>
      </c>
      <c r="L447" s="159" t="s">
        <v>411</v>
      </c>
      <c r="M447" s="165" t="s">
        <v>184</v>
      </c>
      <c r="N447" s="80">
        <v>161</v>
      </c>
      <c r="O447" s="80">
        <f t="shared" si="170"/>
        <v>161</v>
      </c>
      <c r="P447" s="81">
        <f t="shared" si="153"/>
        <v>-12</v>
      </c>
      <c r="Q447" s="82" t="s">
        <v>438</v>
      </c>
      <c r="R447" s="114" t="s">
        <v>411</v>
      </c>
      <c r="S447" s="114" t="s">
        <v>184</v>
      </c>
      <c r="T447" s="85">
        <v>95.019999999999996</v>
      </c>
      <c r="U447" s="86" t="b">
        <f t="shared" si="157"/>
        <v>1</v>
      </c>
      <c r="V447" s="87">
        <f t="shared" si="158"/>
        <v>-7.3599999999999994</v>
      </c>
      <c r="W447" s="108" t="s">
        <v>438</v>
      </c>
      <c r="X447" s="109" t="s">
        <v>411</v>
      </c>
      <c r="Y447" s="109" t="s">
        <v>184</v>
      </c>
      <c r="Z447" s="89">
        <v>173</v>
      </c>
      <c r="AA447" s="90" t="b">
        <f t="shared" si="159"/>
        <v>1</v>
      </c>
      <c r="AB447" s="81">
        <f t="shared" si="160"/>
        <v>0</v>
      </c>
      <c r="AC447" s="91">
        <f t="shared" si="161"/>
        <v>-7.3599999999999994</v>
      </c>
      <c r="AF447" s="115" t="s">
        <v>438</v>
      </c>
      <c r="AG447" s="109" t="s">
        <v>411</v>
      </c>
      <c r="AH447" s="109" t="s">
        <v>184</v>
      </c>
      <c r="AI447" s="78">
        <v>150.83000000000001</v>
      </c>
      <c r="AJ447" s="78">
        <f t="shared" si="162"/>
        <v>181</v>
      </c>
      <c r="AK447" s="72" t="b">
        <f t="shared" si="163"/>
        <v>1</v>
      </c>
      <c r="AL447" s="93">
        <f t="shared" si="164"/>
        <v>58.140000000000001</v>
      </c>
      <c r="AM447" s="93">
        <f t="shared" si="165"/>
        <v>212.5</v>
      </c>
      <c r="AN447" s="93">
        <f t="shared" si="166"/>
        <v>255</v>
      </c>
      <c r="AO447" s="25">
        <f t="shared" si="167"/>
        <v>0.40883977900552487</v>
      </c>
      <c r="AQ447" s="2">
        <f t="shared" si="168"/>
        <v>82</v>
      </c>
      <c r="AR447" s="2">
        <f t="shared" si="169"/>
        <v>150.83000000000001</v>
      </c>
      <c r="AS447" t="b">
        <f>AF447='[3]Материалы в ДС'!A420</f>
        <v>1</v>
      </c>
      <c r="AT447" s="95">
        <f>AI447-'[3]Материалы в ДС'!D420</f>
        <v>0</v>
      </c>
    </row>
    <row r="448" ht="15" customHeight="1" outlineLevel="1">
      <c r="A448" s="108" t="s">
        <v>439</v>
      </c>
      <c r="B448" s="108"/>
      <c r="C448" s="108"/>
      <c r="D448" s="109" t="s">
        <v>411</v>
      </c>
      <c r="E448" s="109" t="s">
        <v>184</v>
      </c>
      <c r="F448" s="77">
        <v>130.24000000000001</v>
      </c>
      <c r="G448" s="78">
        <f t="shared" si="154"/>
        <v>156.28999999999999</v>
      </c>
      <c r="H448" s="78">
        <f t="shared" si="155"/>
        <v>142.5</v>
      </c>
      <c r="I448" s="78">
        <v>171</v>
      </c>
      <c r="J448" s="25">
        <f t="shared" si="156"/>
        <v>0.09411990530424208</v>
      </c>
      <c r="K448" s="79" t="s">
        <v>439</v>
      </c>
      <c r="L448" s="75" t="s">
        <v>411</v>
      </c>
      <c r="M448" s="76" t="s">
        <v>184</v>
      </c>
      <c r="N448" s="80">
        <v>171</v>
      </c>
      <c r="O448" s="80">
        <f t="shared" si="170"/>
        <v>171</v>
      </c>
      <c r="P448" s="81">
        <f t="shared" si="153"/>
        <v>0</v>
      </c>
      <c r="Q448" s="82" t="s">
        <v>439</v>
      </c>
      <c r="R448" s="114" t="s">
        <v>411</v>
      </c>
      <c r="S448" s="114" t="s">
        <v>184</v>
      </c>
      <c r="T448" s="85">
        <v>130.24000000000001</v>
      </c>
      <c r="U448" s="86" t="b">
        <f t="shared" si="157"/>
        <v>1</v>
      </c>
      <c r="V448" s="87">
        <f t="shared" si="158"/>
        <v>0</v>
      </c>
      <c r="W448" s="108" t="s">
        <v>439</v>
      </c>
      <c r="X448" s="109" t="s">
        <v>411</v>
      </c>
      <c r="Y448" s="109" t="s">
        <v>184</v>
      </c>
      <c r="Z448" s="89">
        <v>171</v>
      </c>
      <c r="AA448" s="90" t="b">
        <f t="shared" si="159"/>
        <v>1</v>
      </c>
      <c r="AB448" s="81">
        <f t="shared" si="160"/>
        <v>0</v>
      </c>
      <c r="AC448" s="91">
        <f t="shared" si="161"/>
        <v>0</v>
      </c>
      <c r="AF448" s="115" t="s">
        <v>439</v>
      </c>
      <c r="AG448" s="109" t="s">
        <v>411</v>
      </c>
      <c r="AH448" s="109" t="s">
        <v>184</v>
      </c>
      <c r="AI448" s="78">
        <v>190</v>
      </c>
      <c r="AJ448" s="78">
        <f t="shared" si="162"/>
        <v>228</v>
      </c>
      <c r="AK448" s="72" t="b">
        <f t="shared" si="163"/>
        <v>1</v>
      </c>
      <c r="AL448" s="93">
        <f t="shared" si="164"/>
        <v>71.710000000000008</v>
      </c>
      <c r="AM448" s="93">
        <f t="shared" si="165"/>
        <v>207.5</v>
      </c>
      <c r="AN448" s="93">
        <f t="shared" si="166"/>
        <v>249</v>
      </c>
      <c r="AO448" s="25">
        <f t="shared" si="167"/>
        <v>0.092105263157894732</v>
      </c>
      <c r="AQ448" s="2">
        <f t="shared" si="168"/>
        <v>78</v>
      </c>
      <c r="AR448" s="2">
        <f t="shared" si="169"/>
        <v>190</v>
      </c>
      <c r="AS448" t="b">
        <f>AF448='[3]Материалы в ДС'!A421</f>
        <v>1</v>
      </c>
      <c r="AT448" s="95">
        <f>AI448-'[3]Материалы в ДС'!D421</f>
        <v>0</v>
      </c>
    </row>
    <row r="449" ht="15" customHeight="1" outlineLevel="1">
      <c r="A449" s="108" t="s">
        <v>440</v>
      </c>
      <c r="B449" s="108"/>
      <c r="C449" s="108"/>
      <c r="D449" s="109" t="s">
        <v>414</v>
      </c>
      <c r="E449" s="109" t="s">
        <v>184</v>
      </c>
      <c r="F449" s="77">
        <v>220.11000000000001</v>
      </c>
      <c r="G449" s="78">
        <f t="shared" si="154"/>
        <v>264.13</v>
      </c>
      <c r="H449" s="78">
        <f t="shared" si="155"/>
        <v>241.67000000000002</v>
      </c>
      <c r="I449" s="78">
        <v>290</v>
      </c>
      <c r="J449" s="25">
        <f t="shared" si="156"/>
        <v>0.097944194146821761</v>
      </c>
      <c r="K449" s="79" t="s">
        <v>440</v>
      </c>
      <c r="L449" s="75" t="s">
        <v>414</v>
      </c>
      <c r="M449" s="76" t="s">
        <v>184</v>
      </c>
      <c r="N449" s="80">
        <v>290</v>
      </c>
      <c r="O449" s="80">
        <f t="shared" si="170"/>
        <v>290</v>
      </c>
      <c r="P449" s="81">
        <f t="shared" si="153"/>
        <v>0</v>
      </c>
      <c r="Q449" s="82" t="s">
        <v>440</v>
      </c>
      <c r="R449" s="114" t="s">
        <v>414</v>
      </c>
      <c r="S449" s="114" t="s">
        <v>184</v>
      </c>
      <c r="T449" s="85">
        <v>220.11000000000001</v>
      </c>
      <c r="U449" s="86" t="b">
        <f t="shared" si="157"/>
        <v>1</v>
      </c>
      <c r="V449" s="87">
        <f t="shared" si="158"/>
        <v>0</v>
      </c>
      <c r="W449" s="108" t="s">
        <v>440</v>
      </c>
      <c r="X449" s="109" t="s">
        <v>414</v>
      </c>
      <c r="Y449" s="109" t="s">
        <v>184</v>
      </c>
      <c r="Z449" s="89">
        <v>290</v>
      </c>
      <c r="AA449" s="90" t="b">
        <f t="shared" si="159"/>
        <v>1</v>
      </c>
      <c r="AB449" s="81">
        <f t="shared" si="160"/>
        <v>0</v>
      </c>
      <c r="AC449" s="91">
        <f t="shared" si="161"/>
        <v>0</v>
      </c>
      <c r="AF449" s="115" t="s">
        <v>440</v>
      </c>
      <c r="AG449" s="109" t="s">
        <v>414</v>
      </c>
      <c r="AH449" s="109" t="s">
        <v>184</v>
      </c>
      <c r="AI449" s="78">
        <v>320</v>
      </c>
      <c r="AJ449" s="78">
        <f t="shared" si="162"/>
        <v>384</v>
      </c>
      <c r="AK449" s="72" t="b">
        <f t="shared" si="163"/>
        <v>1</v>
      </c>
      <c r="AL449" s="93">
        <f t="shared" si="164"/>
        <v>119.87</v>
      </c>
      <c r="AM449" s="93">
        <f t="shared" si="165"/>
        <v>351.66666666666669</v>
      </c>
      <c r="AN449" s="93">
        <f t="shared" si="166"/>
        <v>422</v>
      </c>
      <c r="AO449" s="25">
        <f t="shared" si="167"/>
        <v>0.098958333333333329</v>
      </c>
      <c r="AQ449" s="2">
        <f t="shared" si="168"/>
        <v>132</v>
      </c>
      <c r="AR449" s="2">
        <f t="shared" si="169"/>
        <v>320</v>
      </c>
      <c r="AS449" t="b">
        <f>AF449='[3]Материалы в ДС'!A422</f>
        <v>1</v>
      </c>
      <c r="AT449" s="95">
        <f>AI449-'[3]Материалы в ДС'!D422</f>
        <v>0</v>
      </c>
    </row>
    <row r="450" ht="15" customHeight="1" outlineLevel="1">
      <c r="A450" s="108" t="s">
        <v>441</v>
      </c>
      <c r="B450" s="108"/>
      <c r="C450" s="108"/>
      <c r="D450" s="109" t="s">
        <v>429</v>
      </c>
      <c r="E450" s="109" t="s">
        <v>184</v>
      </c>
      <c r="F450" s="77">
        <v>277.00999999999999</v>
      </c>
      <c r="G450" s="78">
        <f t="shared" si="154"/>
        <v>332.41000000000003</v>
      </c>
      <c r="H450" s="78">
        <f t="shared" si="155"/>
        <v>379.17000000000002</v>
      </c>
      <c r="I450" s="78">
        <v>455</v>
      </c>
      <c r="J450" s="25">
        <f t="shared" si="156"/>
        <v>0.36879155260070395</v>
      </c>
      <c r="K450" s="79" t="s">
        <v>441</v>
      </c>
      <c r="L450" s="75" t="s">
        <v>429</v>
      </c>
      <c r="M450" s="76" t="s">
        <v>184</v>
      </c>
      <c r="N450" s="80">
        <v>455</v>
      </c>
      <c r="O450" s="80">
        <f t="shared" si="170"/>
        <v>455</v>
      </c>
      <c r="P450" s="81">
        <f t="shared" si="153"/>
        <v>0</v>
      </c>
      <c r="Q450" s="82" t="s">
        <v>441</v>
      </c>
      <c r="R450" s="114" t="s">
        <v>429</v>
      </c>
      <c r="S450" s="114" t="s">
        <v>184</v>
      </c>
      <c r="T450" s="85">
        <v>277.00999999999999</v>
      </c>
      <c r="U450" s="86" t="b">
        <f t="shared" si="157"/>
        <v>1</v>
      </c>
      <c r="V450" s="87">
        <f t="shared" si="158"/>
        <v>0</v>
      </c>
      <c r="W450" s="108" t="s">
        <v>441</v>
      </c>
      <c r="X450" s="109" t="s">
        <v>429</v>
      </c>
      <c r="Y450" s="109" t="s">
        <v>184</v>
      </c>
      <c r="Z450" s="89">
        <v>455</v>
      </c>
      <c r="AA450" s="90" t="b">
        <f t="shared" si="159"/>
        <v>1</v>
      </c>
      <c r="AB450" s="81">
        <f t="shared" si="160"/>
        <v>0</v>
      </c>
      <c r="AC450" s="91">
        <f t="shared" si="161"/>
        <v>0</v>
      </c>
      <c r="AF450" s="115" t="s">
        <v>441</v>
      </c>
      <c r="AG450" s="109" t="s">
        <v>429</v>
      </c>
      <c r="AH450" s="109" t="s">
        <v>184</v>
      </c>
      <c r="AI450" s="78">
        <v>398.32999999999998</v>
      </c>
      <c r="AJ450" s="78">
        <f t="shared" si="162"/>
        <v>478</v>
      </c>
      <c r="AK450" s="72" t="b">
        <f t="shared" si="163"/>
        <v>1</v>
      </c>
      <c r="AL450" s="93">
        <f t="shared" si="164"/>
        <v>145.58999999999997</v>
      </c>
      <c r="AM450" s="93">
        <f t="shared" si="165"/>
        <v>545</v>
      </c>
      <c r="AN450" s="93">
        <f t="shared" si="166"/>
        <v>654</v>
      </c>
      <c r="AO450" s="25">
        <f t="shared" si="167"/>
        <v>0.3682008368200837</v>
      </c>
      <c r="AQ450" s="2">
        <f t="shared" si="168"/>
        <v>199</v>
      </c>
      <c r="AR450" s="2">
        <f t="shared" si="169"/>
        <v>398.32999999999998</v>
      </c>
      <c r="AS450" t="b">
        <f>AF450='[3]Материалы в ДС'!A423</f>
        <v>1</v>
      </c>
      <c r="AT450" s="95">
        <f>AI450-'[3]Материалы в ДС'!D423</f>
        <v>-0.0033333333329892412</v>
      </c>
    </row>
    <row r="451" ht="15" customHeight="1" outlineLevel="1">
      <c r="A451" s="108" t="s">
        <v>442</v>
      </c>
      <c r="B451" s="108"/>
      <c r="C451" s="108"/>
      <c r="D451" s="109" t="s">
        <v>462</v>
      </c>
      <c r="E451" s="109" t="s">
        <v>184</v>
      </c>
      <c r="F451" s="77">
        <v>462.68000000000001</v>
      </c>
      <c r="G451" s="78">
        <f t="shared" si="154"/>
        <v>555.22000000000003</v>
      </c>
      <c r="H451" s="78">
        <f t="shared" si="155"/>
        <v>509.17000000000002</v>
      </c>
      <c r="I451" s="78">
        <v>611</v>
      </c>
      <c r="J451" s="25">
        <f t="shared" si="156"/>
        <v>0.100464680667123</v>
      </c>
      <c r="K451" s="79" t="s">
        <v>442</v>
      </c>
      <c r="L451" s="159" t="s">
        <v>462</v>
      </c>
      <c r="M451" s="76" t="s">
        <v>184</v>
      </c>
      <c r="N451" s="80">
        <v>611</v>
      </c>
      <c r="O451" s="80">
        <f t="shared" si="170"/>
        <v>611</v>
      </c>
      <c r="P451" s="81">
        <f t="shared" si="153"/>
        <v>0</v>
      </c>
      <c r="Q451" s="82" t="s">
        <v>442</v>
      </c>
      <c r="R451" s="114" t="s">
        <v>462</v>
      </c>
      <c r="S451" s="114" t="s">
        <v>184</v>
      </c>
      <c r="T451" s="85">
        <v>462.68000000000001</v>
      </c>
      <c r="U451" s="86" t="b">
        <f t="shared" si="157"/>
        <v>1</v>
      </c>
      <c r="V451" s="87">
        <f t="shared" si="158"/>
        <v>0</v>
      </c>
      <c r="W451" s="108" t="s">
        <v>442</v>
      </c>
      <c r="X451" s="109" t="s">
        <v>462</v>
      </c>
      <c r="Y451" s="109" t="s">
        <v>184</v>
      </c>
      <c r="Z451" s="89">
        <v>611</v>
      </c>
      <c r="AA451" s="90" t="b">
        <f t="shared" si="159"/>
        <v>1</v>
      </c>
      <c r="AB451" s="81">
        <f t="shared" si="160"/>
        <v>0</v>
      </c>
      <c r="AC451" s="91">
        <f t="shared" si="161"/>
        <v>0</v>
      </c>
      <c r="AF451" s="115" t="s">
        <v>442</v>
      </c>
      <c r="AG451" s="109" t="s">
        <v>462</v>
      </c>
      <c r="AH451" s="109" t="s">
        <v>184</v>
      </c>
      <c r="AI451" s="78">
        <v>619.16999999999996</v>
      </c>
      <c r="AJ451" s="78">
        <f t="shared" si="162"/>
        <v>743</v>
      </c>
      <c r="AK451" s="72" t="b">
        <f t="shared" si="163"/>
        <v>1</v>
      </c>
      <c r="AL451" s="93">
        <f t="shared" si="164"/>
        <v>187.77999999999997</v>
      </c>
      <c r="AM451" s="93">
        <f t="shared" si="165"/>
        <v>681.66666666666674</v>
      </c>
      <c r="AN451" s="93">
        <f t="shared" si="166"/>
        <v>818</v>
      </c>
      <c r="AO451" s="25">
        <f t="shared" si="167"/>
        <v>0.1009421265141319</v>
      </c>
      <c r="AQ451" s="2">
        <f t="shared" si="168"/>
        <v>207</v>
      </c>
      <c r="AR451" s="2">
        <f t="shared" si="169"/>
        <v>619.16999999999996</v>
      </c>
      <c r="AS451" t="b">
        <f>AF451='[3]Материалы в ДС'!A424</f>
        <v>1</v>
      </c>
      <c r="AT451" s="95">
        <f>AI451-'[3]Материалы в ДС'!D424</f>
        <v>0.0033333333329892412</v>
      </c>
    </row>
    <row r="452" ht="15" customHeight="1" outlineLevel="1">
      <c r="A452" s="108" t="s">
        <v>443</v>
      </c>
      <c r="B452" s="108"/>
      <c r="C452" s="108"/>
      <c r="D452" s="109" t="s">
        <v>411</v>
      </c>
      <c r="E452" s="109" t="s">
        <v>184</v>
      </c>
      <c r="F452" s="77">
        <v>718.86000000000001</v>
      </c>
      <c r="G452" s="78">
        <f t="shared" si="154"/>
        <v>862.63</v>
      </c>
      <c r="H452" s="78">
        <f t="shared" si="155"/>
        <v>790.83000000000004</v>
      </c>
      <c r="I452" s="78">
        <v>949</v>
      </c>
      <c r="J452" s="25">
        <f t="shared" si="156"/>
        <v>0.10012403927523961</v>
      </c>
      <c r="K452" s="79" t="s">
        <v>443</v>
      </c>
      <c r="L452" s="159" t="s">
        <v>411</v>
      </c>
      <c r="M452" s="76" t="s">
        <v>184</v>
      </c>
      <c r="N452" s="80">
        <v>949</v>
      </c>
      <c r="O452" s="80">
        <f t="shared" si="170"/>
        <v>949</v>
      </c>
      <c r="P452" s="81">
        <f t="shared" si="153"/>
        <v>0</v>
      </c>
      <c r="Q452" s="82" t="s">
        <v>443</v>
      </c>
      <c r="R452" s="114" t="s">
        <v>411</v>
      </c>
      <c r="S452" s="114" t="s">
        <v>184</v>
      </c>
      <c r="T452" s="85">
        <v>718.86000000000001</v>
      </c>
      <c r="U452" s="86" t="b">
        <f t="shared" si="157"/>
        <v>1</v>
      </c>
      <c r="V452" s="87">
        <f t="shared" si="158"/>
        <v>0</v>
      </c>
      <c r="W452" s="108" t="s">
        <v>443</v>
      </c>
      <c r="X452" s="109" t="s">
        <v>411</v>
      </c>
      <c r="Y452" s="109" t="s">
        <v>184</v>
      </c>
      <c r="Z452" s="89">
        <v>949</v>
      </c>
      <c r="AA452" s="90" t="b">
        <f t="shared" si="159"/>
        <v>1</v>
      </c>
      <c r="AB452" s="81">
        <f t="shared" si="160"/>
        <v>0</v>
      </c>
      <c r="AC452" s="91">
        <f t="shared" si="161"/>
        <v>0</v>
      </c>
      <c r="AF452" s="115" t="s">
        <v>443</v>
      </c>
      <c r="AG452" s="109" t="s">
        <v>411</v>
      </c>
      <c r="AH452" s="109" t="s">
        <v>184</v>
      </c>
      <c r="AI452" s="78">
        <v>1049.1700000000001</v>
      </c>
      <c r="AJ452" s="78">
        <f t="shared" si="162"/>
        <v>1259</v>
      </c>
      <c r="AK452" s="72" t="b">
        <f t="shared" si="163"/>
        <v>1</v>
      </c>
      <c r="AL452" s="93">
        <f t="shared" si="164"/>
        <v>396.37</v>
      </c>
      <c r="AM452" s="93">
        <f t="shared" si="165"/>
        <v>1154.1666666666667</v>
      </c>
      <c r="AN452" s="93">
        <f t="shared" si="166"/>
        <v>1385</v>
      </c>
      <c r="AO452" s="25">
        <f t="shared" si="167"/>
        <v>0.10007942811755362</v>
      </c>
      <c r="AQ452" s="2">
        <f t="shared" si="168"/>
        <v>436</v>
      </c>
      <c r="AR452" s="2">
        <f t="shared" si="169"/>
        <v>1049.1700000000001</v>
      </c>
      <c r="AS452" t="b">
        <f>AF452='[3]Материалы в ДС'!A425</f>
        <v>1</v>
      </c>
      <c r="AT452" s="95">
        <f>AI452-'[3]Материалы в ДС'!D425</f>
        <v>0</v>
      </c>
    </row>
    <row r="453" ht="15" customHeight="1" outlineLevel="1">
      <c r="A453" s="108" t="s">
        <v>444</v>
      </c>
      <c r="B453" s="108"/>
      <c r="C453" s="108"/>
      <c r="D453" s="109" t="s">
        <v>445</v>
      </c>
      <c r="E453" s="109" t="s">
        <v>184</v>
      </c>
      <c r="F453" s="77">
        <v>1130.29</v>
      </c>
      <c r="G453" s="78">
        <f t="shared" si="154"/>
        <v>1356.3500000000001</v>
      </c>
      <c r="H453" s="78">
        <f t="shared" si="155"/>
        <v>1615.8299999999999</v>
      </c>
      <c r="I453" s="78">
        <v>1939</v>
      </c>
      <c r="J453" s="25">
        <f t="shared" si="156"/>
        <v>0.42957201312345616</v>
      </c>
      <c r="K453" s="79" t="s">
        <v>444</v>
      </c>
      <c r="L453" s="75" t="s">
        <v>445</v>
      </c>
      <c r="M453" s="76" t="s">
        <v>184</v>
      </c>
      <c r="N453" s="80">
        <v>1939</v>
      </c>
      <c r="O453" s="80">
        <f t="shared" si="170"/>
        <v>1939</v>
      </c>
      <c r="P453" s="81">
        <f t="shared" si="153"/>
        <v>0</v>
      </c>
      <c r="Q453" s="82" t="s">
        <v>444</v>
      </c>
      <c r="R453" s="114" t="s">
        <v>445</v>
      </c>
      <c r="S453" s="114" t="s">
        <v>184</v>
      </c>
      <c r="T453" s="106">
        <v>1130.29</v>
      </c>
      <c r="U453" s="86" t="b">
        <f t="shared" si="157"/>
        <v>1</v>
      </c>
      <c r="V453" s="87">
        <f t="shared" si="158"/>
        <v>0</v>
      </c>
      <c r="W453" s="108" t="s">
        <v>444</v>
      </c>
      <c r="X453" s="109" t="s">
        <v>445</v>
      </c>
      <c r="Y453" s="109" t="s">
        <v>184</v>
      </c>
      <c r="Z453" s="89">
        <v>1939</v>
      </c>
      <c r="AA453" s="90" t="b">
        <f t="shared" si="159"/>
        <v>1</v>
      </c>
      <c r="AB453" s="81">
        <f t="shared" si="160"/>
        <v>0</v>
      </c>
      <c r="AC453" s="91">
        <f t="shared" si="161"/>
        <v>0</v>
      </c>
      <c r="AF453" s="115" t="s">
        <v>444</v>
      </c>
      <c r="AG453" s="109" t="s">
        <v>445</v>
      </c>
      <c r="AH453" s="109" t="s">
        <v>184</v>
      </c>
      <c r="AI453" s="78">
        <v>1595.8299999999999</v>
      </c>
      <c r="AJ453" s="78">
        <f t="shared" si="162"/>
        <v>1915</v>
      </c>
      <c r="AK453" s="72" t="b">
        <f t="shared" si="163"/>
        <v>1</v>
      </c>
      <c r="AL453" s="93">
        <f t="shared" si="164"/>
        <v>558.64999999999986</v>
      </c>
      <c r="AM453" s="93">
        <f t="shared" si="165"/>
        <v>2281.666666666667</v>
      </c>
      <c r="AN453" s="93">
        <f t="shared" si="166"/>
        <v>2738</v>
      </c>
      <c r="AO453" s="25">
        <f t="shared" si="167"/>
        <v>0.42976501305483028</v>
      </c>
      <c r="AQ453" s="2">
        <f t="shared" si="168"/>
        <v>799</v>
      </c>
      <c r="AR453" s="2">
        <f t="shared" si="169"/>
        <v>1595.8299999999999</v>
      </c>
      <c r="AS453" t="b">
        <f>AF453='[3]Материалы в ДС'!A426</f>
        <v>1</v>
      </c>
      <c r="AT453" s="95">
        <f>AI453-'[3]Материалы в ДС'!D426</f>
        <v>0</v>
      </c>
    </row>
    <row r="454" ht="15" customHeight="1" outlineLevel="1">
      <c r="A454" s="108" t="s">
        <v>446</v>
      </c>
      <c r="B454" s="108"/>
      <c r="C454" s="108"/>
      <c r="D454" s="109" t="s">
        <v>411</v>
      </c>
      <c r="E454" s="109" t="s">
        <v>184</v>
      </c>
      <c r="F454" s="77">
        <v>1565.98</v>
      </c>
      <c r="G454" s="78">
        <f t="shared" si="154"/>
        <v>1879.1800000000001</v>
      </c>
      <c r="H454" s="78">
        <f t="shared" si="155"/>
        <v>1721.6700000000001</v>
      </c>
      <c r="I454" s="78">
        <v>2066</v>
      </c>
      <c r="J454" s="25">
        <f t="shared" si="156"/>
        <v>0.099415702593684374</v>
      </c>
      <c r="K454" s="79" t="s">
        <v>446</v>
      </c>
      <c r="L454" s="75" t="s">
        <v>411</v>
      </c>
      <c r="M454" s="76" t="s">
        <v>184</v>
      </c>
      <c r="N454" s="80">
        <v>2066</v>
      </c>
      <c r="O454" s="80">
        <f t="shared" si="170"/>
        <v>2066</v>
      </c>
      <c r="P454" s="81">
        <f t="shared" si="153"/>
        <v>0</v>
      </c>
      <c r="Q454" s="82" t="s">
        <v>446</v>
      </c>
      <c r="R454" s="114" t="s">
        <v>411</v>
      </c>
      <c r="S454" s="114" t="s">
        <v>184</v>
      </c>
      <c r="T454" s="106">
        <v>1565.98</v>
      </c>
      <c r="U454" s="86" t="b">
        <f t="shared" si="157"/>
        <v>1</v>
      </c>
      <c r="V454" s="87">
        <f t="shared" si="158"/>
        <v>0</v>
      </c>
      <c r="W454" s="108" t="s">
        <v>446</v>
      </c>
      <c r="X454" s="109" t="s">
        <v>411</v>
      </c>
      <c r="Y454" s="109" t="s">
        <v>184</v>
      </c>
      <c r="Z454" s="89">
        <v>2066</v>
      </c>
      <c r="AA454" s="90" t="b">
        <f t="shared" si="159"/>
        <v>1</v>
      </c>
      <c r="AB454" s="81">
        <f t="shared" si="160"/>
        <v>0</v>
      </c>
      <c r="AC454" s="91">
        <f t="shared" si="161"/>
        <v>0</v>
      </c>
      <c r="AF454" s="115" t="s">
        <v>446</v>
      </c>
      <c r="AG454" s="109" t="s">
        <v>411</v>
      </c>
      <c r="AH454" s="109" t="s">
        <v>184</v>
      </c>
      <c r="AI454" s="78">
        <v>2339.1700000000001</v>
      </c>
      <c r="AJ454" s="78">
        <f t="shared" si="162"/>
        <v>2807</v>
      </c>
      <c r="AK454" s="72" t="b">
        <f t="shared" si="163"/>
        <v>1</v>
      </c>
      <c r="AL454" s="93">
        <f t="shared" si="164"/>
        <v>927.81999999999994</v>
      </c>
      <c r="AM454" s="93">
        <f t="shared" si="165"/>
        <v>2571.666666666667</v>
      </c>
      <c r="AN454" s="93">
        <f t="shared" si="166"/>
        <v>3086</v>
      </c>
      <c r="AO454" s="25">
        <f t="shared" si="167"/>
        <v>0.099394371214820088</v>
      </c>
      <c r="AQ454" s="2">
        <f t="shared" si="168"/>
        <v>1020</v>
      </c>
      <c r="AR454" s="2">
        <f t="shared" si="169"/>
        <v>2339.1700000000001</v>
      </c>
      <c r="AS454" t="b">
        <f>AF454='[3]Материалы в ДС'!A427</f>
        <v>1</v>
      </c>
      <c r="AT454" s="95">
        <f>AI454-'[3]Материалы в ДС'!D427</f>
        <v>0</v>
      </c>
    </row>
    <row r="455" ht="15" customHeight="1" outlineLevel="1">
      <c r="A455" s="108" t="s">
        <v>447</v>
      </c>
      <c r="B455" s="108"/>
      <c r="C455" s="108"/>
      <c r="D455" s="109" t="s">
        <v>411</v>
      </c>
      <c r="E455" s="109" t="s">
        <v>184</v>
      </c>
      <c r="F455" s="77">
        <v>2101.1999999999998</v>
      </c>
      <c r="G455" s="78">
        <f t="shared" si="154"/>
        <v>2521.4400000000001</v>
      </c>
      <c r="H455" s="78">
        <f t="shared" si="155"/>
        <v>2310.8299999999999</v>
      </c>
      <c r="I455" s="78">
        <v>2773</v>
      </c>
      <c r="J455" s="25">
        <f t="shared" si="156"/>
        <v>0.099768386318928926</v>
      </c>
      <c r="K455" s="79" t="s">
        <v>447</v>
      </c>
      <c r="L455" s="75" t="s">
        <v>411</v>
      </c>
      <c r="M455" s="76" t="s">
        <v>184</v>
      </c>
      <c r="N455" s="80">
        <v>2773</v>
      </c>
      <c r="O455" s="80">
        <f t="shared" si="170"/>
        <v>2773</v>
      </c>
      <c r="P455" s="81">
        <f t="shared" si="153"/>
        <v>0</v>
      </c>
      <c r="Q455" s="82" t="s">
        <v>447</v>
      </c>
      <c r="R455" s="114" t="s">
        <v>411</v>
      </c>
      <c r="S455" s="114" t="s">
        <v>184</v>
      </c>
      <c r="T455" s="106">
        <v>2101.1999999999998</v>
      </c>
      <c r="U455" s="86" t="b">
        <f t="shared" si="157"/>
        <v>1</v>
      </c>
      <c r="V455" s="87">
        <f t="shared" si="158"/>
        <v>0</v>
      </c>
      <c r="W455" s="108" t="s">
        <v>447</v>
      </c>
      <c r="X455" s="109" t="s">
        <v>411</v>
      </c>
      <c r="Y455" s="109" t="s">
        <v>184</v>
      </c>
      <c r="Z455" s="89">
        <v>2773</v>
      </c>
      <c r="AA455" s="90" t="b">
        <f t="shared" si="159"/>
        <v>1</v>
      </c>
      <c r="AB455" s="81">
        <f t="shared" si="160"/>
        <v>0</v>
      </c>
      <c r="AC455" s="91">
        <f t="shared" si="161"/>
        <v>0</v>
      </c>
      <c r="AF455" s="115" t="s">
        <v>447</v>
      </c>
      <c r="AG455" s="109" t="s">
        <v>411</v>
      </c>
      <c r="AH455" s="109" t="s">
        <v>184</v>
      </c>
      <c r="AI455" s="78">
        <v>3142.5</v>
      </c>
      <c r="AJ455" s="78">
        <f t="shared" si="162"/>
        <v>3771</v>
      </c>
      <c r="AK455" s="72" t="b">
        <f t="shared" si="163"/>
        <v>1</v>
      </c>
      <c r="AL455" s="93">
        <f t="shared" si="164"/>
        <v>1249.5599999999999</v>
      </c>
      <c r="AM455" s="93">
        <f t="shared" si="165"/>
        <v>3455.8333333333335</v>
      </c>
      <c r="AN455" s="93">
        <f t="shared" si="166"/>
        <v>4147</v>
      </c>
      <c r="AO455" s="25">
        <f t="shared" si="167"/>
        <v>0.099708300185627152</v>
      </c>
      <c r="AQ455" s="2">
        <f t="shared" si="168"/>
        <v>1374</v>
      </c>
      <c r="AR455" s="2">
        <f t="shared" si="169"/>
        <v>3142.5</v>
      </c>
      <c r="AS455" t="b">
        <f>AF455='[3]Материалы в ДС'!A428</f>
        <v>1</v>
      </c>
      <c r="AT455" s="95">
        <f>AI455-'[3]Материалы в ДС'!D428</f>
        <v>0</v>
      </c>
    </row>
    <row r="456" ht="15" customHeight="1" outlineLevel="1">
      <c r="A456" s="108" t="s">
        <v>448</v>
      </c>
      <c r="B456" s="108"/>
      <c r="C456" s="108"/>
      <c r="D456" s="109" t="s">
        <v>411</v>
      </c>
      <c r="E456" s="109" t="s">
        <v>184</v>
      </c>
      <c r="F456" s="77">
        <v>3014.3600000000001</v>
      </c>
      <c r="G456" s="78">
        <f t="shared" si="154"/>
        <v>3617.23</v>
      </c>
      <c r="H456" s="78">
        <f t="shared" si="155"/>
        <v>3316.6700000000001</v>
      </c>
      <c r="I456" s="78">
        <v>3980</v>
      </c>
      <c r="J456" s="25">
        <f t="shared" si="156"/>
        <v>0.10028944800302986</v>
      </c>
      <c r="K456" s="79" t="s">
        <v>448</v>
      </c>
      <c r="L456" s="75" t="s">
        <v>411</v>
      </c>
      <c r="M456" s="76" t="s">
        <v>184</v>
      </c>
      <c r="N456" s="80">
        <v>3980</v>
      </c>
      <c r="O456" s="80">
        <f t="shared" si="170"/>
        <v>3980</v>
      </c>
      <c r="P456" s="81">
        <f t="shared" si="153"/>
        <v>0</v>
      </c>
      <c r="Q456" s="82" t="s">
        <v>448</v>
      </c>
      <c r="R456" s="114" t="s">
        <v>411</v>
      </c>
      <c r="S456" s="114" t="s">
        <v>184</v>
      </c>
      <c r="T456" s="106">
        <v>3014.3600000000001</v>
      </c>
      <c r="U456" s="86" t="b">
        <f t="shared" si="157"/>
        <v>1</v>
      </c>
      <c r="V456" s="87">
        <f t="shared" si="158"/>
        <v>0</v>
      </c>
      <c r="W456" s="108" t="s">
        <v>448</v>
      </c>
      <c r="X456" s="109" t="s">
        <v>411</v>
      </c>
      <c r="Y456" s="109" t="s">
        <v>184</v>
      </c>
      <c r="Z456" s="89">
        <v>3980</v>
      </c>
      <c r="AA456" s="90" t="b">
        <f t="shared" si="159"/>
        <v>1</v>
      </c>
      <c r="AB456" s="81">
        <f t="shared" si="160"/>
        <v>0</v>
      </c>
      <c r="AC456" s="91">
        <f t="shared" si="161"/>
        <v>0</v>
      </c>
      <c r="AF456" s="115" t="s">
        <v>448</v>
      </c>
      <c r="AG456" s="109" t="s">
        <v>411</v>
      </c>
      <c r="AH456" s="109" t="s">
        <v>184</v>
      </c>
      <c r="AI456" s="78">
        <v>4458.3299999999999</v>
      </c>
      <c r="AJ456" s="78">
        <f t="shared" si="162"/>
        <v>5350</v>
      </c>
      <c r="AK456" s="72" t="b">
        <f t="shared" si="163"/>
        <v>1</v>
      </c>
      <c r="AL456" s="93">
        <f t="shared" si="164"/>
        <v>1732.77</v>
      </c>
      <c r="AM456" s="93">
        <f t="shared" si="165"/>
        <v>4905.8333333333339</v>
      </c>
      <c r="AN456" s="93">
        <f t="shared" si="166"/>
        <v>5887</v>
      </c>
      <c r="AO456" s="25">
        <f t="shared" si="167"/>
        <v>0.10037383177570093</v>
      </c>
      <c r="AQ456" s="2">
        <f t="shared" si="168"/>
        <v>1907</v>
      </c>
      <c r="AR456" s="2">
        <f t="shared" si="169"/>
        <v>4458.3299999999999</v>
      </c>
      <c r="AS456" t="b">
        <f>AF456='[3]Материалы в ДС'!A429</f>
        <v>1</v>
      </c>
      <c r="AT456" s="95">
        <f>AI456-'[3]Материалы в ДС'!D429</f>
        <v>0</v>
      </c>
    </row>
    <row r="457" ht="15" customHeight="1" outlineLevel="1">
      <c r="A457" s="108" t="s">
        <v>449</v>
      </c>
      <c r="B457" s="108"/>
      <c r="C457" s="108"/>
      <c r="D457" s="109" t="s">
        <v>411</v>
      </c>
      <c r="E457" s="109" t="s">
        <v>184</v>
      </c>
      <c r="F457" s="77">
        <v>4164.1300000000001</v>
      </c>
      <c r="G457" s="78">
        <f t="shared" si="154"/>
        <v>4996.96</v>
      </c>
      <c r="H457" s="78">
        <f t="shared" si="155"/>
        <v>4580.8299999999999</v>
      </c>
      <c r="I457" s="78">
        <v>5497</v>
      </c>
      <c r="J457" s="25">
        <f t="shared" si="156"/>
        <v>0.10006884185584841</v>
      </c>
      <c r="K457" s="79" t="s">
        <v>449</v>
      </c>
      <c r="L457" s="75" t="s">
        <v>411</v>
      </c>
      <c r="M457" s="76" t="s">
        <v>184</v>
      </c>
      <c r="N457" s="80">
        <v>5497</v>
      </c>
      <c r="O457" s="80">
        <f t="shared" si="170"/>
        <v>5497</v>
      </c>
      <c r="P457" s="81">
        <f t="shared" si="153"/>
        <v>0</v>
      </c>
      <c r="Q457" s="82" t="s">
        <v>449</v>
      </c>
      <c r="R457" s="114" t="s">
        <v>411</v>
      </c>
      <c r="S457" s="114" t="s">
        <v>184</v>
      </c>
      <c r="T457" s="106">
        <v>4164.1300000000001</v>
      </c>
      <c r="U457" s="86" t="b">
        <f t="shared" si="157"/>
        <v>1</v>
      </c>
      <c r="V457" s="87">
        <f t="shared" si="158"/>
        <v>0</v>
      </c>
      <c r="W457" s="108" t="s">
        <v>449</v>
      </c>
      <c r="X457" s="109" t="s">
        <v>411</v>
      </c>
      <c r="Y457" s="109" t="s">
        <v>184</v>
      </c>
      <c r="Z457" s="89">
        <v>5497</v>
      </c>
      <c r="AA457" s="90" t="b">
        <f t="shared" si="159"/>
        <v>1</v>
      </c>
      <c r="AB457" s="81">
        <f t="shared" si="160"/>
        <v>0</v>
      </c>
      <c r="AC457" s="91">
        <f t="shared" si="161"/>
        <v>0</v>
      </c>
      <c r="AF457" s="115" t="s">
        <v>449</v>
      </c>
      <c r="AG457" s="109" t="s">
        <v>411</v>
      </c>
      <c r="AH457" s="109" t="s">
        <v>184</v>
      </c>
      <c r="AI457" s="78">
        <v>6154.1700000000001</v>
      </c>
      <c r="AJ457" s="78">
        <f t="shared" si="162"/>
        <v>7385</v>
      </c>
      <c r="AK457" s="72" t="b">
        <f t="shared" si="163"/>
        <v>1</v>
      </c>
      <c r="AL457" s="93">
        <f t="shared" si="164"/>
        <v>2388.04</v>
      </c>
      <c r="AM457" s="93">
        <f t="shared" si="165"/>
        <v>6770</v>
      </c>
      <c r="AN457" s="93">
        <f t="shared" si="166"/>
        <v>8124</v>
      </c>
      <c r="AO457" s="25">
        <f t="shared" si="167"/>
        <v>0.1000677048070413</v>
      </c>
      <c r="AQ457" s="2">
        <f t="shared" si="168"/>
        <v>2627</v>
      </c>
      <c r="AR457" s="2">
        <f t="shared" si="169"/>
        <v>6154.1700000000001</v>
      </c>
      <c r="AS457" t="b">
        <f>AF457='[3]Материалы в ДС'!A430</f>
        <v>1</v>
      </c>
      <c r="AT457" s="95">
        <f>AI457-'[3]Материалы в ДС'!D430</f>
        <v>0</v>
      </c>
    </row>
    <row r="458" ht="15" customHeight="1" outlineLevel="1">
      <c r="A458" s="108" t="s">
        <v>450</v>
      </c>
      <c r="B458" s="108"/>
      <c r="C458" s="108"/>
      <c r="D458" s="109" t="s">
        <v>411</v>
      </c>
      <c r="E458" s="109" t="s">
        <v>184</v>
      </c>
      <c r="F458" s="77">
        <v>5191.75</v>
      </c>
      <c r="G458" s="78">
        <f t="shared" si="154"/>
        <v>6230.1000000000004</v>
      </c>
      <c r="H458" s="78">
        <f t="shared" si="155"/>
        <v>5710</v>
      </c>
      <c r="I458" s="78">
        <v>6852</v>
      </c>
      <c r="J458" s="25">
        <f t="shared" si="156"/>
        <v>0.09982183271536571</v>
      </c>
      <c r="K458" s="79" t="s">
        <v>450</v>
      </c>
      <c r="L458" s="75" t="s">
        <v>411</v>
      </c>
      <c r="M458" s="76" t="s">
        <v>184</v>
      </c>
      <c r="N458" s="80">
        <v>6852</v>
      </c>
      <c r="O458" s="80">
        <f t="shared" si="170"/>
        <v>6852</v>
      </c>
      <c r="P458" s="81">
        <f t="shared" si="153"/>
        <v>0</v>
      </c>
      <c r="Q458" s="82" t="s">
        <v>450</v>
      </c>
      <c r="R458" s="114" t="s">
        <v>411</v>
      </c>
      <c r="S458" s="114" t="s">
        <v>184</v>
      </c>
      <c r="T458" s="106">
        <v>5191.75</v>
      </c>
      <c r="U458" s="86" t="b">
        <f t="shared" si="157"/>
        <v>1</v>
      </c>
      <c r="V458" s="87">
        <f t="shared" si="158"/>
        <v>0</v>
      </c>
      <c r="W458" s="108" t="s">
        <v>450</v>
      </c>
      <c r="X458" s="109" t="s">
        <v>411</v>
      </c>
      <c r="Y458" s="109" t="s">
        <v>184</v>
      </c>
      <c r="Z458" s="89">
        <v>6852</v>
      </c>
      <c r="AA458" s="90" t="b">
        <f t="shared" si="159"/>
        <v>1</v>
      </c>
      <c r="AB458" s="81">
        <f t="shared" si="160"/>
        <v>0</v>
      </c>
      <c r="AC458" s="91">
        <f t="shared" si="161"/>
        <v>0</v>
      </c>
      <c r="AF458" s="115" t="s">
        <v>450</v>
      </c>
      <c r="AG458" s="109" t="s">
        <v>411</v>
      </c>
      <c r="AH458" s="109" t="s">
        <v>184</v>
      </c>
      <c r="AI458" s="78">
        <v>7698.3299999999999</v>
      </c>
      <c r="AJ458" s="78">
        <f t="shared" si="162"/>
        <v>9238</v>
      </c>
      <c r="AK458" s="72" t="b">
        <f t="shared" si="163"/>
        <v>1</v>
      </c>
      <c r="AL458" s="93">
        <f t="shared" si="164"/>
        <v>3007.8999999999996</v>
      </c>
      <c r="AM458" s="93">
        <f t="shared" si="165"/>
        <v>8466.6666666666679</v>
      </c>
      <c r="AN458" s="93">
        <f t="shared" si="166"/>
        <v>10160</v>
      </c>
      <c r="AO458" s="25">
        <f t="shared" si="167"/>
        <v>0.099805152630439486</v>
      </c>
      <c r="AQ458" s="2">
        <f t="shared" si="168"/>
        <v>3308</v>
      </c>
      <c r="AR458" s="2">
        <f t="shared" si="169"/>
        <v>7698.3299999999999</v>
      </c>
      <c r="AS458" t="b">
        <f>AF458='[3]Материалы в ДС'!A431</f>
        <v>1</v>
      </c>
      <c r="AT458" s="95">
        <f>AI458-'[3]Материалы в ДС'!D431</f>
        <v>0</v>
      </c>
    </row>
    <row r="459" ht="15" customHeight="1" outlineLevel="1">
      <c r="A459" s="108" t="s">
        <v>700</v>
      </c>
      <c r="B459" s="108"/>
      <c r="C459" s="108"/>
      <c r="D459" s="109" t="s">
        <v>445</v>
      </c>
      <c r="E459" s="109" t="s">
        <v>184</v>
      </c>
      <c r="F459" s="77">
        <v>154.19</v>
      </c>
      <c r="G459" s="78">
        <f t="shared" si="154"/>
        <v>185.03</v>
      </c>
      <c r="H459" s="78">
        <f t="shared" si="155"/>
        <v>201.67000000000002</v>
      </c>
      <c r="I459" s="78">
        <v>242</v>
      </c>
      <c r="J459" s="25">
        <f t="shared" si="156"/>
        <v>0.30789601686213053</v>
      </c>
      <c r="K459" s="79" t="s">
        <v>700</v>
      </c>
      <c r="L459" s="75" t="s">
        <v>445</v>
      </c>
      <c r="M459" s="76" t="s">
        <v>184</v>
      </c>
      <c r="N459" s="80">
        <v>242</v>
      </c>
      <c r="O459" s="80">
        <f t="shared" si="170"/>
        <v>242</v>
      </c>
      <c r="P459" s="81">
        <f t="shared" si="153"/>
        <v>0</v>
      </c>
      <c r="Q459" s="82" t="s">
        <v>700</v>
      </c>
      <c r="R459" s="114" t="s">
        <v>445</v>
      </c>
      <c r="S459" s="114" t="s">
        <v>184</v>
      </c>
      <c r="T459" s="85">
        <v>154.19</v>
      </c>
      <c r="U459" s="86" t="b">
        <f t="shared" si="157"/>
        <v>1</v>
      </c>
      <c r="V459" s="87">
        <f t="shared" si="158"/>
        <v>0</v>
      </c>
      <c r="W459" s="108" t="s">
        <v>700</v>
      </c>
      <c r="X459" s="109" t="s">
        <v>445</v>
      </c>
      <c r="Y459" s="109" t="s">
        <v>184</v>
      </c>
      <c r="Z459" s="89">
        <v>242</v>
      </c>
      <c r="AA459" s="90" t="b">
        <f t="shared" si="159"/>
        <v>1</v>
      </c>
      <c r="AB459" s="81">
        <f t="shared" si="160"/>
        <v>0</v>
      </c>
      <c r="AC459" s="91">
        <f t="shared" si="161"/>
        <v>0</v>
      </c>
      <c r="AF459" s="151" t="s">
        <v>700</v>
      </c>
      <c r="AG459" s="152" t="s">
        <v>445</v>
      </c>
      <c r="AH459" s="152" t="s">
        <v>184</v>
      </c>
      <c r="AI459" s="120">
        <v>0</v>
      </c>
      <c r="AJ459" s="120">
        <f t="shared" si="162"/>
        <v>0</v>
      </c>
      <c r="AK459" s="26" t="b">
        <f t="shared" si="163"/>
        <v>1</v>
      </c>
      <c r="AL459" s="135">
        <f t="shared" si="164"/>
        <v>-185.03</v>
      </c>
      <c r="AM459" s="135">
        <f t="shared" si="165"/>
        <v>0</v>
      </c>
      <c r="AN459" s="135">
        <f t="shared" si="166"/>
        <v>0</v>
      </c>
      <c r="AO459" s="16" t="e">
        <f t="shared" si="167"/>
        <v>#DIV/0!</v>
      </c>
      <c r="AP459" s="26"/>
      <c r="AQ459" s="134">
        <f t="shared" si="168"/>
        <v>-242</v>
      </c>
      <c r="AR459" s="134">
        <f t="shared" si="169"/>
        <v>0</v>
      </c>
      <c r="AS459" s="26" t="b">
        <f>AF459='[3]Материалы в ДС'!A432</f>
        <v>0</v>
      </c>
      <c r="AT459" s="136">
        <f>AI459-'[3]Материалы в ДС'!D432</f>
        <v>-321.67000000000002</v>
      </c>
      <c r="AU459" s="26" t="s">
        <v>594</v>
      </c>
    </row>
    <row r="460" ht="15" customHeight="1" outlineLevel="1">
      <c r="A460" s="108" t="s">
        <v>452</v>
      </c>
      <c r="B460" s="108"/>
      <c r="C460" s="108"/>
      <c r="D460" s="109" t="s">
        <v>445</v>
      </c>
      <c r="E460" s="109" t="s">
        <v>184</v>
      </c>
      <c r="F460" s="77">
        <v>221</v>
      </c>
      <c r="G460" s="78">
        <f t="shared" si="154"/>
        <v>265.19999999999999</v>
      </c>
      <c r="H460" s="78">
        <f t="shared" si="155"/>
        <v>305</v>
      </c>
      <c r="I460" s="78">
        <v>366</v>
      </c>
      <c r="J460" s="25">
        <f t="shared" si="156"/>
        <v>0.38009049773755654</v>
      </c>
      <c r="K460" s="79" t="s">
        <v>452</v>
      </c>
      <c r="L460" s="75" t="s">
        <v>445</v>
      </c>
      <c r="M460" s="76" t="s">
        <v>184</v>
      </c>
      <c r="N460" s="80">
        <v>366</v>
      </c>
      <c r="O460" s="80">
        <f t="shared" si="170"/>
        <v>366</v>
      </c>
      <c r="P460" s="81">
        <f t="shared" si="153"/>
        <v>0</v>
      </c>
      <c r="Q460" s="82" t="s">
        <v>452</v>
      </c>
      <c r="R460" s="114" t="s">
        <v>445</v>
      </c>
      <c r="S460" s="114" t="s">
        <v>184</v>
      </c>
      <c r="T460" s="85">
        <v>221</v>
      </c>
      <c r="U460" s="86" t="b">
        <f t="shared" si="157"/>
        <v>1</v>
      </c>
      <c r="V460" s="87">
        <f t="shared" si="158"/>
        <v>0</v>
      </c>
      <c r="W460" s="108" t="s">
        <v>452</v>
      </c>
      <c r="X460" s="109" t="s">
        <v>445</v>
      </c>
      <c r="Y460" s="109" t="s">
        <v>184</v>
      </c>
      <c r="Z460" s="89">
        <v>366</v>
      </c>
      <c r="AA460" s="90" t="b">
        <f t="shared" si="159"/>
        <v>1</v>
      </c>
      <c r="AB460" s="81">
        <f t="shared" si="160"/>
        <v>0</v>
      </c>
      <c r="AC460" s="91">
        <f t="shared" si="161"/>
        <v>0</v>
      </c>
      <c r="AF460" s="115" t="s">
        <v>452</v>
      </c>
      <c r="AG460" s="109" t="s">
        <v>445</v>
      </c>
      <c r="AH460" s="109" t="s">
        <v>184</v>
      </c>
      <c r="AI460" s="78">
        <v>321.67000000000002</v>
      </c>
      <c r="AJ460" s="78">
        <f t="shared" si="162"/>
        <v>386</v>
      </c>
      <c r="AK460" s="72" t="b">
        <f t="shared" si="163"/>
        <v>1</v>
      </c>
      <c r="AL460" s="93">
        <f t="shared" si="164"/>
        <v>120.80000000000001</v>
      </c>
      <c r="AM460" s="93">
        <f t="shared" si="165"/>
        <v>444.16666666666669</v>
      </c>
      <c r="AN460" s="93">
        <f t="shared" si="166"/>
        <v>533</v>
      </c>
      <c r="AO460" s="25">
        <f t="shared" si="167"/>
        <v>0.38082901554404147</v>
      </c>
      <c r="AQ460" s="2">
        <f t="shared" si="168"/>
        <v>167</v>
      </c>
      <c r="AR460" s="2">
        <f t="shared" si="169"/>
        <v>321.67000000000002</v>
      </c>
      <c r="AS460" t="b">
        <f>AF460='[3]Материалы в ДС'!A432</f>
        <v>1</v>
      </c>
      <c r="AT460" s="95">
        <f>AI460-'[3]Материалы в ДС'!D432</f>
        <v>0</v>
      </c>
    </row>
    <row r="461" ht="15" customHeight="1" outlineLevel="1">
      <c r="A461" s="108" t="s">
        <v>453</v>
      </c>
      <c r="B461" s="108"/>
      <c r="C461" s="108"/>
      <c r="D461" s="109" t="s">
        <v>445</v>
      </c>
      <c r="E461" s="109" t="s">
        <v>184</v>
      </c>
      <c r="F461" s="77">
        <v>319.75999999999999</v>
      </c>
      <c r="G461" s="78">
        <f t="shared" si="154"/>
        <v>383.71000000000004</v>
      </c>
      <c r="H461" s="78">
        <f t="shared" si="155"/>
        <v>451.67000000000002</v>
      </c>
      <c r="I461" s="78">
        <v>542</v>
      </c>
      <c r="J461" s="25">
        <f t="shared" si="156"/>
        <v>0.41252508404784849</v>
      </c>
      <c r="K461" s="79" t="s">
        <v>453</v>
      </c>
      <c r="L461" s="75" t="s">
        <v>445</v>
      </c>
      <c r="M461" s="76" t="s">
        <v>184</v>
      </c>
      <c r="N461" s="80">
        <v>542</v>
      </c>
      <c r="O461" s="80">
        <f t="shared" si="170"/>
        <v>542</v>
      </c>
      <c r="P461" s="81">
        <f t="shared" si="153"/>
        <v>0</v>
      </c>
      <c r="Q461" s="82" t="s">
        <v>453</v>
      </c>
      <c r="R461" s="114" t="s">
        <v>445</v>
      </c>
      <c r="S461" s="114" t="s">
        <v>184</v>
      </c>
      <c r="T461" s="85">
        <v>319.75999999999999</v>
      </c>
      <c r="U461" s="86" t="b">
        <f t="shared" si="157"/>
        <v>1</v>
      </c>
      <c r="V461" s="87">
        <f t="shared" si="158"/>
        <v>0</v>
      </c>
      <c r="W461" s="108" t="s">
        <v>453</v>
      </c>
      <c r="X461" s="109" t="s">
        <v>445</v>
      </c>
      <c r="Y461" s="109" t="s">
        <v>184</v>
      </c>
      <c r="Z461" s="89">
        <v>542</v>
      </c>
      <c r="AA461" s="90" t="b">
        <f t="shared" si="159"/>
        <v>1</v>
      </c>
      <c r="AB461" s="81">
        <f t="shared" si="160"/>
        <v>0</v>
      </c>
      <c r="AC461" s="91">
        <f t="shared" si="161"/>
        <v>0</v>
      </c>
      <c r="AF461" s="115" t="s">
        <v>453</v>
      </c>
      <c r="AG461" s="109" t="s">
        <v>445</v>
      </c>
      <c r="AH461" s="109" t="s">
        <v>184</v>
      </c>
      <c r="AI461" s="78">
        <v>462.5</v>
      </c>
      <c r="AJ461" s="78">
        <f t="shared" si="162"/>
        <v>555</v>
      </c>
      <c r="AK461" s="72" t="b">
        <f t="shared" si="163"/>
        <v>1</v>
      </c>
      <c r="AL461" s="93">
        <f t="shared" si="164"/>
        <v>171.28999999999996</v>
      </c>
      <c r="AM461" s="93">
        <f t="shared" si="165"/>
        <v>653.33333333333337</v>
      </c>
      <c r="AN461" s="93">
        <f t="shared" si="166"/>
        <v>784</v>
      </c>
      <c r="AO461" s="25">
        <f t="shared" si="167"/>
        <v>0.41261261261261262</v>
      </c>
      <c r="AQ461" s="2">
        <f t="shared" si="168"/>
        <v>242</v>
      </c>
      <c r="AR461" s="2">
        <f t="shared" si="169"/>
        <v>462.5</v>
      </c>
      <c r="AS461" t="b">
        <f>AF461='[3]Материалы в ДС'!A433</f>
        <v>1</v>
      </c>
      <c r="AT461" s="95">
        <f>AI461-'[3]Материалы в ДС'!D433</f>
        <v>0</v>
      </c>
    </row>
    <row r="462" ht="15" customHeight="1" outlineLevel="1">
      <c r="A462" s="108" t="s">
        <v>454</v>
      </c>
      <c r="B462" s="108"/>
      <c r="C462" s="108"/>
      <c r="D462" s="109" t="s">
        <v>445</v>
      </c>
      <c r="E462" s="109" t="s">
        <v>184</v>
      </c>
      <c r="F462" s="77">
        <v>566.55999999999995</v>
      </c>
      <c r="G462" s="78">
        <f t="shared" si="154"/>
        <v>679.87</v>
      </c>
      <c r="H462" s="78">
        <f t="shared" si="155"/>
        <v>708.33000000000004</v>
      </c>
      <c r="I462" s="78">
        <v>850</v>
      </c>
      <c r="J462" s="25">
        <f t="shared" si="156"/>
        <v>0.25023901628252454</v>
      </c>
      <c r="K462" s="79" t="s">
        <v>454</v>
      </c>
      <c r="L462" s="75" t="s">
        <v>445</v>
      </c>
      <c r="M462" s="76" t="s">
        <v>184</v>
      </c>
      <c r="N462" s="80">
        <v>850</v>
      </c>
      <c r="O462" s="80">
        <f t="shared" si="170"/>
        <v>850</v>
      </c>
      <c r="P462" s="81">
        <f t="shared" si="153"/>
        <v>0</v>
      </c>
      <c r="Q462" s="82" t="s">
        <v>454</v>
      </c>
      <c r="R462" s="114" t="s">
        <v>445</v>
      </c>
      <c r="S462" s="114" t="s">
        <v>184</v>
      </c>
      <c r="T462" s="85">
        <v>566.55999999999995</v>
      </c>
      <c r="U462" s="86" t="b">
        <f t="shared" si="157"/>
        <v>1</v>
      </c>
      <c r="V462" s="87">
        <f t="shared" si="158"/>
        <v>0</v>
      </c>
      <c r="W462" s="108" t="s">
        <v>454</v>
      </c>
      <c r="X462" s="109" t="s">
        <v>445</v>
      </c>
      <c r="Y462" s="109" t="s">
        <v>184</v>
      </c>
      <c r="Z462" s="89">
        <v>850</v>
      </c>
      <c r="AA462" s="90" t="b">
        <f t="shared" si="159"/>
        <v>1</v>
      </c>
      <c r="AB462" s="81">
        <f t="shared" si="160"/>
        <v>0</v>
      </c>
      <c r="AC462" s="91">
        <f t="shared" si="161"/>
        <v>0</v>
      </c>
      <c r="AF462" s="115" t="s">
        <v>454</v>
      </c>
      <c r="AG462" s="109" t="s">
        <v>445</v>
      </c>
      <c r="AH462" s="109" t="s">
        <v>184</v>
      </c>
      <c r="AI462" s="78">
        <v>766.66999999999996</v>
      </c>
      <c r="AJ462" s="78">
        <f t="shared" si="162"/>
        <v>920</v>
      </c>
      <c r="AK462" s="72" t="b">
        <f t="shared" si="163"/>
        <v>1</v>
      </c>
      <c r="AL462" s="93">
        <f t="shared" si="164"/>
        <v>240.13</v>
      </c>
      <c r="AM462" s="93">
        <f t="shared" si="165"/>
        <v>958.33333333333337</v>
      </c>
      <c r="AN462" s="93">
        <f t="shared" si="166"/>
        <v>1150</v>
      </c>
      <c r="AO462" s="25">
        <f t="shared" si="167"/>
        <v>0.25</v>
      </c>
      <c r="AQ462" s="2">
        <f t="shared" si="168"/>
        <v>300</v>
      </c>
      <c r="AR462" s="2">
        <f t="shared" si="169"/>
        <v>766.67000000000007</v>
      </c>
      <c r="AS462" t="b">
        <f>AF462='[3]Материалы в ДС'!A434</f>
        <v>1</v>
      </c>
      <c r="AT462" s="95">
        <f>AI462-'[3]Материалы в ДС'!D434</f>
        <v>0</v>
      </c>
    </row>
    <row r="463" ht="15" customHeight="1" outlineLevel="1">
      <c r="A463" s="108" t="s">
        <v>455</v>
      </c>
      <c r="B463" s="108"/>
      <c r="C463" s="108"/>
      <c r="D463" s="109" t="s">
        <v>445</v>
      </c>
      <c r="E463" s="109" t="s">
        <v>184</v>
      </c>
      <c r="F463" s="77">
        <v>826.70000000000005</v>
      </c>
      <c r="G463" s="78">
        <f t="shared" si="154"/>
        <v>992.04000000000008</v>
      </c>
      <c r="H463" s="78">
        <f t="shared" si="155"/>
        <v>1304.1700000000001</v>
      </c>
      <c r="I463" s="78">
        <v>1565</v>
      </c>
      <c r="J463" s="25">
        <f t="shared" si="156"/>
        <v>0.57755735655820328</v>
      </c>
      <c r="K463" s="79" t="s">
        <v>455</v>
      </c>
      <c r="L463" s="75" t="s">
        <v>445</v>
      </c>
      <c r="M463" s="76" t="s">
        <v>184</v>
      </c>
      <c r="N463" s="80">
        <v>1565</v>
      </c>
      <c r="O463" s="80">
        <f t="shared" si="170"/>
        <v>1565</v>
      </c>
      <c r="P463" s="81">
        <f t="shared" si="153"/>
        <v>0</v>
      </c>
      <c r="Q463" s="82" t="s">
        <v>455</v>
      </c>
      <c r="R463" s="114" t="s">
        <v>445</v>
      </c>
      <c r="S463" s="114" t="s">
        <v>184</v>
      </c>
      <c r="T463" s="85">
        <v>826.70000000000005</v>
      </c>
      <c r="U463" s="86" t="b">
        <f t="shared" si="157"/>
        <v>1</v>
      </c>
      <c r="V463" s="87">
        <f t="shared" si="158"/>
        <v>0</v>
      </c>
      <c r="W463" s="108" t="s">
        <v>455</v>
      </c>
      <c r="X463" s="109" t="s">
        <v>445</v>
      </c>
      <c r="Y463" s="109" t="s">
        <v>184</v>
      </c>
      <c r="Z463" s="89">
        <v>1565</v>
      </c>
      <c r="AA463" s="90" t="b">
        <f t="shared" si="159"/>
        <v>1</v>
      </c>
      <c r="AB463" s="81">
        <f t="shared" si="160"/>
        <v>0</v>
      </c>
      <c r="AC463" s="91">
        <f t="shared" si="161"/>
        <v>0</v>
      </c>
      <c r="AF463" s="115" t="s">
        <v>455</v>
      </c>
      <c r="AG463" s="109" t="s">
        <v>445</v>
      </c>
      <c r="AH463" s="109" t="s">
        <v>184</v>
      </c>
      <c r="AI463" s="78">
        <v>1213.3299999999999</v>
      </c>
      <c r="AJ463" s="78">
        <f t="shared" si="162"/>
        <v>1456</v>
      </c>
      <c r="AK463" s="72" t="b">
        <f t="shared" si="163"/>
        <v>1</v>
      </c>
      <c r="AL463" s="93">
        <f t="shared" si="164"/>
        <v>463.95999999999992</v>
      </c>
      <c r="AM463" s="93">
        <f t="shared" si="165"/>
        <v>1914.1666666666667</v>
      </c>
      <c r="AN463" s="93">
        <f t="shared" si="166"/>
        <v>2297</v>
      </c>
      <c r="AO463" s="25">
        <f t="shared" si="167"/>
        <v>0.57760989010989006</v>
      </c>
      <c r="AQ463" s="2">
        <f t="shared" si="168"/>
        <v>732</v>
      </c>
      <c r="AR463" s="2">
        <f t="shared" si="169"/>
        <v>1213.3299999999999</v>
      </c>
      <c r="AS463" t="b">
        <f>AF463='[3]Материалы в ДС'!A435</f>
        <v>1</v>
      </c>
      <c r="AT463" s="95">
        <f>AI463-'[3]Материалы в ДС'!D435</f>
        <v>0</v>
      </c>
    </row>
    <row r="464" ht="15" customHeight="1" outlineLevel="1">
      <c r="A464" s="108" t="s">
        <v>456</v>
      </c>
      <c r="B464" s="108"/>
      <c r="C464" s="108"/>
      <c r="D464" s="109" t="s">
        <v>445</v>
      </c>
      <c r="E464" s="109" t="s">
        <v>184</v>
      </c>
      <c r="F464" s="77">
        <v>1317.5699999999999</v>
      </c>
      <c r="G464" s="78">
        <f t="shared" si="154"/>
        <v>1581.0799999999999</v>
      </c>
      <c r="H464" s="78">
        <f t="shared" si="155"/>
        <v>1941.6700000000001</v>
      </c>
      <c r="I464" s="78">
        <v>2330</v>
      </c>
      <c r="J464" s="25">
        <f t="shared" si="156"/>
        <v>0.47367622131707443</v>
      </c>
      <c r="K464" s="79" t="s">
        <v>456</v>
      </c>
      <c r="L464" s="75" t="s">
        <v>445</v>
      </c>
      <c r="M464" s="76" t="s">
        <v>184</v>
      </c>
      <c r="N464" s="80">
        <v>2330</v>
      </c>
      <c r="O464" s="80">
        <f t="shared" si="170"/>
        <v>2330</v>
      </c>
      <c r="P464" s="81">
        <f t="shared" si="153"/>
        <v>0</v>
      </c>
      <c r="Q464" s="82" t="s">
        <v>456</v>
      </c>
      <c r="R464" s="114" t="s">
        <v>445</v>
      </c>
      <c r="S464" s="114" t="s">
        <v>184</v>
      </c>
      <c r="T464" s="106">
        <v>1317.5699999999999</v>
      </c>
      <c r="U464" s="86" t="b">
        <f t="shared" si="157"/>
        <v>1</v>
      </c>
      <c r="V464" s="87">
        <f t="shared" si="158"/>
        <v>0</v>
      </c>
      <c r="W464" s="108" t="s">
        <v>456</v>
      </c>
      <c r="X464" s="109" t="s">
        <v>445</v>
      </c>
      <c r="Y464" s="109" t="s">
        <v>184</v>
      </c>
      <c r="Z464" s="89">
        <v>2330</v>
      </c>
      <c r="AA464" s="90" t="b">
        <f t="shared" si="159"/>
        <v>1</v>
      </c>
      <c r="AB464" s="81">
        <f t="shared" si="160"/>
        <v>0</v>
      </c>
      <c r="AC464" s="91">
        <f t="shared" si="161"/>
        <v>0</v>
      </c>
      <c r="AF464" s="115" t="s">
        <v>456</v>
      </c>
      <c r="AG464" s="109" t="s">
        <v>445</v>
      </c>
      <c r="AH464" s="109" t="s">
        <v>184</v>
      </c>
      <c r="AI464" s="78">
        <v>1925.8299999999999</v>
      </c>
      <c r="AJ464" s="78">
        <f t="shared" si="162"/>
        <v>2311</v>
      </c>
      <c r="AK464" s="72" t="b">
        <f t="shared" si="163"/>
        <v>1</v>
      </c>
      <c r="AL464" s="93">
        <f t="shared" si="164"/>
        <v>729.92000000000007</v>
      </c>
      <c r="AM464" s="93">
        <f t="shared" si="165"/>
        <v>2838.3333333333335</v>
      </c>
      <c r="AN464" s="93">
        <f t="shared" si="166"/>
        <v>3406</v>
      </c>
      <c r="AO464" s="25">
        <f t="shared" si="167"/>
        <v>0.47382085677196017</v>
      </c>
      <c r="AQ464" s="2">
        <f t="shared" si="168"/>
        <v>1076</v>
      </c>
      <c r="AR464" s="2">
        <f t="shared" si="169"/>
        <v>1925.8299999999999</v>
      </c>
      <c r="AS464" t="b">
        <f>AF464='[3]Материалы в ДС'!A436</f>
        <v>1</v>
      </c>
      <c r="AT464" s="95">
        <f>AI464-'[3]Материалы в ДС'!D436</f>
        <v>0</v>
      </c>
    </row>
    <row r="465" ht="15" customHeight="1" outlineLevel="1">
      <c r="A465" s="108" t="s">
        <v>457</v>
      </c>
      <c r="B465" s="108"/>
      <c r="C465" s="108"/>
      <c r="D465" s="109" t="s">
        <v>445</v>
      </c>
      <c r="E465" s="109" t="s">
        <v>184</v>
      </c>
      <c r="F465" s="77">
        <v>1942.26</v>
      </c>
      <c r="G465" s="78">
        <f t="shared" si="154"/>
        <v>2330.71</v>
      </c>
      <c r="H465" s="78">
        <f t="shared" si="155"/>
        <v>2894.1700000000001</v>
      </c>
      <c r="I465" s="78">
        <v>3473</v>
      </c>
      <c r="J465" s="25">
        <f t="shared" si="156"/>
        <v>0.49010387392682908</v>
      </c>
      <c r="K465" s="79" t="s">
        <v>457</v>
      </c>
      <c r="L465" s="75" t="s">
        <v>445</v>
      </c>
      <c r="M465" s="76" t="s">
        <v>184</v>
      </c>
      <c r="N465" s="80">
        <v>3473</v>
      </c>
      <c r="O465" s="80">
        <f t="shared" si="170"/>
        <v>3473</v>
      </c>
      <c r="P465" s="81">
        <f t="shared" si="153"/>
        <v>0</v>
      </c>
      <c r="Q465" s="82" t="s">
        <v>457</v>
      </c>
      <c r="R465" s="114" t="s">
        <v>445</v>
      </c>
      <c r="S465" s="114" t="s">
        <v>184</v>
      </c>
      <c r="T465" s="106">
        <v>1942.26</v>
      </c>
      <c r="U465" s="86" t="b">
        <f t="shared" si="157"/>
        <v>1</v>
      </c>
      <c r="V465" s="87">
        <f t="shared" si="158"/>
        <v>0</v>
      </c>
      <c r="W465" s="108" t="s">
        <v>457</v>
      </c>
      <c r="X465" s="109" t="s">
        <v>445</v>
      </c>
      <c r="Y465" s="109" t="s">
        <v>184</v>
      </c>
      <c r="Z465" s="89">
        <v>3473</v>
      </c>
      <c r="AA465" s="90" t="b">
        <f t="shared" si="159"/>
        <v>1</v>
      </c>
      <c r="AB465" s="81">
        <f t="shared" si="160"/>
        <v>0</v>
      </c>
      <c r="AC465" s="91">
        <f t="shared" si="161"/>
        <v>0</v>
      </c>
      <c r="AF465" s="115" t="s">
        <v>457</v>
      </c>
      <c r="AG465" s="109" t="s">
        <v>445</v>
      </c>
      <c r="AH465" s="109" t="s">
        <v>184</v>
      </c>
      <c r="AI465" s="78">
        <v>2811.6700000000001</v>
      </c>
      <c r="AJ465" s="78">
        <f t="shared" si="162"/>
        <v>3374</v>
      </c>
      <c r="AK465" s="72" t="b">
        <f t="shared" si="163"/>
        <v>1</v>
      </c>
      <c r="AL465" s="93">
        <f t="shared" si="164"/>
        <v>1043.29</v>
      </c>
      <c r="AM465" s="93">
        <f t="shared" si="165"/>
        <v>4190</v>
      </c>
      <c r="AN465" s="93">
        <f t="shared" si="166"/>
        <v>5028</v>
      </c>
      <c r="AO465" s="25">
        <f t="shared" si="167"/>
        <v>0.49021932424422049</v>
      </c>
      <c r="AQ465" s="2">
        <f t="shared" si="168"/>
        <v>1555</v>
      </c>
      <c r="AR465" s="2">
        <f t="shared" si="169"/>
        <v>2811.6700000000001</v>
      </c>
      <c r="AS465" t="b">
        <f>AF465='[3]Материалы в ДС'!A437</f>
        <v>1</v>
      </c>
      <c r="AT465" s="95">
        <f>AI465-'[3]Материалы в ДС'!D437</f>
        <v>0</v>
      </c>
    </row>
    <row r="466" ht="15" customHeight="1" outlineLevel="1">
      <c r="A466" s="108" t="s">
        <v>458</v>
      </c>
      <c r="B466" s="108"/>
      <c r="C466" s="108"/>
      <c r="D466" s="109" t="s">
        <v>445</v>
      </c>
      <c r="E466" s="109" t="s">
        <v>184</v>
      </c>
      <c r="F466" s="77">
        <v>2601.3099999999999</v>
      </c>
      <c r="G466" s="78">
        <f t="shared" si="154"/>
        <v>3121.5700000000002</v>
      </c>
      <c r="H466" s="78">
        <f t="shared" si="155"/>
        <v>3709.1700000000001</v>
      </c>
      <c r="I466" s="78">
        <v>4451</v>
      </c>
      <c r="J466" s="25">
        <f t="shared" si="156"/>
        <v>0.42588505143245214</v>
      </c>
      <c r="K466" s="79" t="s">
        <v>458</v>
      </c>
      <c r="L466" s="75" t="s">
        <v>445</v>
      </c>
      <c r="M466" s="76" t="s">
        <v>184</v>
      </c>
      <c r="N466" s="80">
        <v>4451</v>
      </c>
      <c r="O466" s="80">
        <f t="shared" si="170"/>
        <v>4451</v>
      </c>
      <c r="P466" s="81">
        <f t="shared" si="153"/>
        <v>0</v>
      </c>
      <c r="Q466" s="82" t="s">
        <v>458</v>
      </c>
      <c r="R466" s="114" t="s">
        <v>445</v>
      </c>
      <c r="S466" s="114" t="s">
        <v>184</v>
      </c>
      <c r="T466" s="106">
        <v>2601.3099999999999</v>
      </c>
      <c r="U466" s="86" t="b">
        <f t="shared" si="157"/>
        <v>1</v>
      </c>
      <c r="V466" s="87">
        <f t="shared" si="158"/>
        <v>0</v>
      </c>
      <c r="W466" s="108" t="s">
        <v>458</v>
      </c>
      <c r="X466" s="109" t="s">
        <v>445</v>
      </c>
      <c r="Y466" s="109" t="s">
        <v>184</v>
      </c>
      <c r="Z466" s="89">
        <v>4451</v>
      </c>
      <c r="AA466" s="90" t="b">
        <f t="shared" si="159"/>
        <v>1</v>
      </c>
      <c r="AB466" s="81">
        <f t="shared" si="160"/>
        <v>0</v>
      </c>
      <c r="AC466" s="91">
        <f t="shared" si="161"/>
        <v>0</v>
      </c>
      <c r="AF466" s="115" t="s">
        <v>458</v>
      </c>
      <c r="AG466" s="109" t="s">
        <v>445</v>
      </c>
      <c r="AH466" s="109" t="s">
        <v>184</v>
      </c>
      <c r="AI466" s="78">
        <v>3781.6700000000001</v>
      </c>
      <c r="AJ466" s="78">
        <f t="shared" si="162"/>
        <v>4538</v>
      </c>
      <c r="AK466" s="72" t="b">
        <f t="shared" si="163"/>
        <v>1</v>
      </c>
      <c r="AL466" s="93">
        <f t="shared" si="164"/>
        <v>1416.4299999999998</v>
      </c>
      <c r="AM466" s="93">
        <f t="shared" si="165"/>
        <v>5392.5</v>
      </c>
      <c r="AN466" s="93">
        <f t="shared" si="166"/>
        <v>6471</v>
      </c>
      <c r="AO466" s="25">
        <f t="shared" si="167"/>
        <v>0.42595857205817539</v>
      </c>
      <c r="AQ466" s="2">
        <f t="shared" si="168"/>
        <v>2020</v>
      </c>
      <c r="AR466" s="2">
        <f t="shared" si="169"/>
        <v>3781.6700000000001</v>
      </c>
      <c r="AS466" t="b">
        <f>AF466='[3]Материалы в ДС'!A438</f>
        <v>1</v>
      </c>
      <c r="AT466" s="95">
        <f>AI466-'[3]Материалы в ДС'!D438</f>
        <v>0</v>
      </c>
    </row>
    <row r="467" ht="15" customHeight="1" outlineLevel="1">
      <c r="A467" s="108" t="s">
        <v>459</v>
      </c>
      <c r="B467" s="108"/>
      <c r="C467" s="108"/>
      <c r="D467" s="109" t="s">
        <v>445</v>
      </c>
      <c r="E467" s="109" t="s">
        <v>184</v>
      </c>
      <c r="F467" s="77">
        <v>3632.0700000000002</v>
      </c>
      <c r="G467" s="78">
        <f t="shared" si="154"/>
        <v>4358.4800000000005</v>
      </c>
      <c r="H467" s="78">
        <f t="shared" si="155"/>
        <v>5397.5</v>
      </c>
      <c r="I467" s="78">
        <v>6477</v>
      </c>
      <c r="J467" s="25">
        <f t="shared" si="156"/>
        <v>0.48606853765532931</v>
      </c>
      <c r="K467" s="79" t="s">
        <v>459</v>
      </c>
      <c r="L467" s="75" t="s">
        <v>445</v>
      </c>
      <c r="M467" s="76" t="s">
        <v>184</v>
      </c>
      <c r="N467" s="80">
        <v>6477</v>
      </c>
      <c r="O467" s="80">
        <f t="shared" si="170"/>
        <v>6477</v>
      </c>
      <c r="P467" s="81">
        <f t="shared" si="153"/>
        <v>0</v>
      </c>
      <c r="Q467" s="82" t="s">
        <v>459</v>
      </c>
      <c r="R467" s="114" t="s">
        <v>445</v>
      </c>
      <c r="S467" s="114" t="s">
        <v>184</v>
      </c>
      <c r="T467" s="106">
        <v>3632.0700000000002</v>
      </c>
      <c r="U467" s="86" t="b">
        <f t="shared" si="157"/>
        <v>1</v>
      </c>
      <c r="V467" s="87">
        <f t="shared" si="158"/>
        <v>0</v>
      </c>
      <c r="W467" s="108" t="s">
        <v>459</v>
      </c>
      <c r="X467" s="109" t="s">
        <v>445</v>
      </c>
      <c r="Y467" s="109" t="s">
        <v>184</v>
      </c>
      <c r="Z467" s="89">
        <v>6477</v>
      </c>
      <c r="AA467" s="90" t="b">
        <f t="shared" si="159"/>
        <v>1</v>
      </c>
      <c r="AB467" s="81">
        <f t="shared" si="160"/>
        <v>0</v>
      </c>
      <c r="AC467" s="91">
        <f t="shared" si="161"/>
        <v>0</v>
      </c>
      <c r="AF467" s="115" t="s">
        <v>459</v>
      </c>
      <c r="AG467" s="109" t="s">
        <v>445</v>
      </c>
      <c r="AH467" s="109" t="s">
        <v>184</v>
      </c>
      <c r="AI467" s="78">
        <v>5298.3299999999999</v>
      </c>
      <c r="AJ467" s="78">
        <f t="shared" si="162"/>
        <v>6358</v>
      </c>
      <c r="AK467" s="72" t="b">
        <f t="shared" si="163"/>
        <v>1</v>
      </c>
      <c r="AL467" s="93">
        <f t="shared" si="164"/>
        <v>1999.5199999999995</v>
      </c>
      <c r="AM467" s="93">
        <f t="shared" si="165"/>
        <v>7873.3333333333339</v>
      </c>
      <c r="AN467" s="93">
        <f t="shared" si="166"/>
        <v>9448</v>
      </c>
      <c r="AO467" s="25">
        <f t="shared" si="167"/>
        <v>0.48600188738597044</v>
      </c>
      <c r="AQ467" s="2">
        <f t="shared" si="168"/>
        <v>2971</v>
      </c>
      <c r="AR467" s="2">
        <f t="shared" si="169"/>
        <v>5298.3299999999999</v>
      </c>
      <c r="AS467" t="b">
        <f>AF467='[3]Материалы в ДС'!A439</f>
        <v>1</v>
      </c>
      <c r="AT467" s="95">
        <f>AI467-'[3]Материалы в ДС'!D439</f>
        <v>0</v>
      </c>
    </row>
    <row r="468" ht="15" customHeight="1" outlineLevel="1">
      <c r="A468" s="108" t="s">
        <v>460</v>
      </c>
      <c r="B468" s="108"/>
      <c r="C468" s="108"/>
      <c r="D468" s="109" t="s">
        <v>445</v>
      </c>
      <c r="E468" s="109" t="s">
        <v>184</v>
      </c>
      <c r="F468" s="77">
        <v>5013.6800000000003</v>
      </c>
      <c r="G468" s="78">
        <f t="shared" si="154"/>
        <v>6016.4200000000001</v>
      </c>
      <c r="H468" s="78">
        <f t="shared" si="155"/>
        <v>6614.1700000000001</v>
      </c>
      <c r="I468" s="78">
        <v>7937</v>
      </c>
      <c r="J468" s="25">
        <f t="shared" si="156"/>
        <v>0.31922305956033648</v>
      </c>
      <c r="K468" s="79" t="s">
        <v>460</v>
      </c>
      <c r="L468" s="75" t="s">
        <v>445</v>
      </c>
      <c r="M468" s="76" t="s">
        <v>184</v>
      </c>
      <c r="N468" s="80">
        <v>7937</v>
      </c>
      <c r="O468" s="80">
        <f t="shared" si="170"/>
        <v>7937</v>
      </c>
      <c r="P468" s="81">
        <f t="shared" si="153"/>
        <v>0</v>
      </c>
      <c r="Q468" s="82" t="s">
        <v>460</v>
      </c>
      <c r="R468" s="114" t="s">
        <v>445</v>
      </c>
      <c r="S468" s="114" t="s">
        <v>184</v>
      </c>
      <c r="T468" s="106">
        <v>5013.6800000000003</v>
      </c>
      <c r="U468" s="86" t="b">
        <f t="shared" si="157"/>
        <v>1</v>
      </c>
      <c r="V468" s="87">
        <f t="shared" si="158"/>
        <v>0</v>
      </c>
      <c r="W468" s="108" t="s">
        <v>460</v>
      </c>
      <c r="X468" s="109" t="s">
        <v>445</v>
      </c>
      <c r="Y468" s="109" t="s">
        <v>184</v>
      </c>
      <c r="Z468" s="89">
        <v>7937</v>
      </c>
      <c r="AA468" s="90" t="b">
        <f t="shared" si="159"/>
        <v>1</v>
      </c>
      <c r="AB468" s="81">
        <f t="shared" si="160"/>
        <v>0</v>
      </c>
      <c r="AC468" s="91">
        <f t="shared" si="161"/>
        <v>0</v>
      </c>
      <c r="AF468" s="115" t="s">
        <v>460</v>
      </c>
      <c r="AG468" s="109" t="s">
        <v>445</v>
      </c>
      <c r="AH468" s="109" t="s">
        <v>184</v>
      </c>
      <c r="AI468" s="78">
        <v>7305</v>
      </c>
      <c r="AJ468" s="78">
        <f t="shared" si="162"/>
        <v>8766</v>
      </c>
      <c r="AK468" s="72" t="b">
        <f t="shared" si="163"/>
        <v>1</v>
      </c>
      <c r="AL468" s="93">
        <f t="shared" si="164"/>
        <v>2749.5799999999999</v>
      </c>
      <c r="AM468" s="93">
        <f t="shared" si="165"/>
        <v>9636.6666666666679</v>
      </c>
      <c r="AN468" s="93">
        <f t="shared" si="166"/>
        <v>11564</v>
      </c>
      <c r="AO468" s="25">
        <f t="shared" si="167"/>
        <v>0.31918777093315082</v>
      </c>
      <c r="AQ468" s="2">
        <f t="shared" si="168"/>
        <v>3627</v>
      </c>
      <c r="AR468" s="2">
        <f t="shared" si="169"/>
        <v>7305</v>
      </c>
      <c r="AS468" t="b">
        <f>AF468='[3]Материалы в ДС'!A440</f>
        <v>1</v>
      </c>
      <c r="AT468" s="95">
        <f>AI468-'[3]Материалы в ДС'!D440</f>
        <v>0</v>
      </c>
    </row>
    <row r="469" ht="15" customHeight="1" outlineLevel="1">
      <c r="A469" s="108" t="s">
        <v>461</v>
      </c>
      <c r="B469" s="108"/>
      <c r="C469" s="108"/>
      <c r="D469" s="109" t="s">
        <v>462</v>
      </c>
      <c r="E469" s="109" t="s">
        <v>184</v>
      </c>
      <c r="F469" s="77">
        <v>6524.9799999999996</v>
      </c>
      <c r="G469" s="78">
        <f t="shared" si="154"/>
        <v>7829.9800000000005</v>
      </c>
      <c r="H469" s="78">
        <f t="shared" si="155"/>
        <v>7177.5</v>
      </c>
      <c r="I469" s="78">
        <v>8613</v>
      </c>
      <c r="J469" s="25">
        <f t="shared" si="156"/>
        <v>0.10000280971343467</v>
      </c>
      <c r="K469" s="79" t="s">
        <v>461</v>
      </c>
      <c r="L469" s="75" t="s">
        <v>462</v>
      </c>
      <c r="M469" s="76" t="s">
        <v>184</v>
      </c>
      <c r="N469" s="80">
        <v>8613</v>
      </c>
      <c r="O469" s="80">
        <f t="shared" si="170"/>
        <v>8613</v>
      </c>
      <c r="P469" s="81">
        <f t="shared" si="153"/>
        <v>0</v>
      </c>
      <c r="Q469" s="82" t="s">
        <v>461</v>
      </c>
      <c r="R469" s="114" t="s">
        <v>462</v>
      </c>
      <c r="S469" s="114" t="s">
        <v>184</v>
      </c>
      <c r="T469" s="106">
        <v>6524.9799999999996</v>
      </c>
      <c r="U469" s="86" t="b">
        <f t="shared" si="157"/>
        <v>1</v>
      </c>
      <c r="V469" s="87">
        <f t="shared" si="158"/>
        <v>0</v>
      </c>
      <c r="W469" s="108" t="s">
        <v>461</v>
      </c>
      <c r="X469" s="109" t="s">
        <v>462</v>
      </c>
      <c r="Y469" s="109" t="s">
        <v>184</v>
      </c>
      <c r="Z469" s="89">
        <v>8613</v>
      </c>
      <c r="AA469" s="90" t="b">
        <f t="shared" si="159"/>
        <v>1</v>
      </c>
      <c r="AB469" s="81">
        <f t="shared" si="160"/>
        <v>0</v>
      </c>
      <c r="AC469" s="91">
        <f t="shared" si="161"/>
        <v>0</v>
      </c>
      <c r="AF469" s="115" t="s">
        <v>461</v>
      </c>
      <c r="AG469" s="109" t="s">
        <v>462</v>
      </c>
      <c r="AH469" s="109" t="s">
        <v>184</v>
      </c>
      <c r="AI469" s="78">
        <v>9497.5</v>
      </c>
      <c r="AJ469" s="78">
        <f t="shared" si="162"/>
        <v>11397</v>
      </c>
      <c r="AK469" s="72" t="b">
        <f t="shared" si="163"/>
        <v>1</v>
      </c>
      <c r="AL469" s="93">
        <f t="shared" si="164"/>
        <v>3567.0199999999995</v>
      </c>
      <c r="AM469" s="93">
        <f t="shared" si="165"/>
        <v>10447.5</v>
      </c>
      <c r="AN469" s="93">
        <f t="shared" si="166"/>
        <v>12537</v>
      </c>
      <c r="AO469" s="25">
        <f t="shared" si="167"/>
        <v>0.10002632271650434</v>
      </c>
      <c r="AQ469" s="2">
        <f t="shared" si="168"/>
        <v>3924</v>
      </c>
      <c r="AR469" s="2">
        <f t="shared" si="169"/>
        <v>9497.5</v>
      </c>
      <c r="AS469" t="b">
        <f>AF469='[3]Материалы в ДС'!A441</f>
        <v>1</v>
      </c>
      <c r="AT469" s="95">
        <f>AI469-'[3]Материалы в ДС'!D441</f>
        <v>0</v>
      </c>
    </row>
    <row r="470" ht="15" customHeight="1" outlineLevel="1">
      <c r="A470" s="69" t="s">
        <v>463</v>
      </c>
      <c r="B470" s="69"/>
      <c r="C470" s="69"/>
      <c r="D470" s="96"/>
      <c r="E470" s="96"/>
      <c r="F470" s="97">
        <v>0</v>
      </c>
      <c r="G470" s="166"/>
      <c r="H470" s="166">
        <f t="shared" si="155"/>
        <v>0</v>
      </c>
      <c r="I470" s="166"/>
      <c r="J470" s="25"/>
      <c r="K470" s="62" t="s">
        <v>463</v>
      </c>
      <c r="L470" s="138"/>
      <c r="M470" s="99"/>
      <c r="N470" s="100"/>
      <c r="O470" s="100"/>
      <c r="P470" s="81">
        <f t="shared" si="153"/>
        <v>0</v>
      </c>
      <c r="Q470" s="66" t="s">
        <v>463</v>
      </c>
      <c r="R470" s="101"/>
      <c r="S470" s="101"/>
      <c r="T470" s="102">
        <v>0</v>
      </c>
      <c r="U470" s="86" t="b">
        <f t="shared" si="157"/>
        <v>1</v>
      </c>
      <c r="V470" s="87">
        <f t="shared" si="158"/>
        <v>0</v>
      </c>
      <c r="W470" s="69" t="s">
        <v>463</v>
      </c>
      <c r="X470" s="96"/>
      <c r="Y470" s="96"/>
      <c r="Z470" s="103"/>
      <c r="AA470" s="90" t="b">
        <f t="shared" si="159"/>
        <v>1</v>
      </c>
      <c r="AB470" s="81">
        <f t="shared" si="160"/>
        <v>0</v>
      </c>
      <c r="AC470" s="91">
        <f t="shared" si="161"/>
        <v>0</v>
      </c>
      <c r="AF470" s="57" t="s">
        <v>463</v>
      </c>
      <c r="AG470" s="96"/>
      <c r="AH470" s="96"/>
      <c r="AI470" s="104">
        <v>0</v>
      </c>
      <c r="AJ470" s="104"/>
      <c r="AK470" s="72" t="b">
        <f t="shared" si="163"/>
        <v>1</v>
      </c>
      <c r="AL470" s="70"/>
      <c r="AM470" s="70"/>
      <c r="AN470" s="70"/>
      <c r="AQ470" s="2"/>
      <c r="AR470" s="2">
        <f t="shared" si="169"/>
        <v>0</v>
      </c>
      <c r="AS470" t="b">
        <f>AF470='[3]Материалы в ДС'!A442</f>
        <v>1</v>
      </c>
      <c r="AT470" s="95">
        <f>AI470-'[3]Материалы в ДС'!D442</f>
        <v>0</v>
      </c>
    </row>
    <row r="471" ht="15" customHeight="1">
      <c r="A471" s="108" t="s">
        <v>464</v>
      </c>
      <c r="B471" s="108"/>
      <c r="C471" s="108"/>
      <c r="D471" s="109" t="s">
        <v>465</v>
      </c>
      <c r="E471" s="109" t="s">
        <v>184</v>
      </c>
      <c r="F471" s="77">
        <v>80.769999999999996</v>
      </c>
      <c r="G471" s="78">
        <f t="shared" si="154"/>
        <v>96.920000000000002</v>
      </c>
      <c r="H471" s="78">
        <f t="shared" si="155"/>
        <v>128.33000000000001</v>
      </c>
      <c r="I471" s="78">
        <v>154</v>
      </c>
      <c r="J471" s="25">
        <f t="shared" si="156"/>
        <v>0.58893933140734633</v>
      </c>
      <c r="K471" s="79" t="s">
        <v>464</v>
      </c>
      <c r="L471" s="75" t="s">
        <v>465</v>
      </c>
      <c r="M471" s="76" t="s">
        <v>184</v>
      </c>
      <c r="N471" s="80">
        <v>141</v>
      </c>
      <c r="O471" s="80">
        <f t="shared" si="170"/>
        <v>141</v>
      </c>
      <c r="P471" s="81">
        <f t="shared" si="153"/>
        <v>-13</v>
      </c>
      <c r="Q471" s="82" t="s">
        <v>464</v>
      </c>
      <c r="R471" s="114" t="s">
        <v>465</v>
      </c>
      <c r="S471" s="114" t="s">
        <v>184</v>
      </c>
      <c r="T471" s="85">
        <v>74.099999999999994</v>
      </c>
      <c r="U471" s="86" t="b">
        <f t="shared" si="157"/>
        <v>1</v>
      </c>
      <c r="V471" s="87">
        <f t="shared" si="158"/>
        <v>-6.6700000000000017</v>
      </c>
      <c r="W471" s="108" t="s">
        <v>464</v>
      </c>
      <c r="X471" s="109" t="s">
        <v>465</v>
      </c>
      <c r="Y471" s="109" t="s">
        <v>184</v>
      </c>
      <c r="Z471" s="89">
        <v>154</v>
      </c>
      <c r="AA471" s="90" t="b">
        <f t="shared" si="159"/>
        <v>1</v>
      </c>
      <c r="AB471" s="81">
        <f t="shared" si="160"/>
        <v>0</v>
      </c>
      <c r="AC471" s="91">
        <f t="shared" si="161"/>
        <v>-6.6700000000000017</v>
      </c>
      <c r="AF471" s="115" t="s">
        <v>464</v>
      </c>
      <c r="AG471" s="109" t="s">
        <v>465</v>
      </c>
      <c r="AH471" s="109" t="s">
        <v>184</v>
      </c>
      <c r="AI471" s="78">
        <v>130.83000000000001</v>
      </c>
      <c r="AJ471" s="78">
        <f t="shared" si="162"/>
        <v>157</v>
      </c>
      <c r="AK471" s="72" t="b">
        <f t="shared" si="163"/>
        <v>1</v>
      </c>
      <c r="AL471" s="93">
        <f t="shared" si="164"/>
        <v>60.079999999999998</v>
      </c>
      <c r="AM471" s="93">
        <f t="shared" si="165"/>
        <v>207.5</v>
      </c>
      <c r="AN471" s="93">
        <f t="shared" si="166"/>
        <v>249</v>
      </c>
      <c r="AO471" s="25">
        <f t="shared" si="167"/>
        <v>0.5859872611464968</v>
      </c>
      <c r="AQ471" s="2">
        <f t="shared" si="168"/>
        <v>95</v>
      </c>
      <c r="AR471" s="2">
        <f t="shared" si="169"/>
        <v>130.83000000000001</v>
      </c>
      <c r="AS471" t="b">
        <f>AF471='[3]Материалы в ДС'!A443</f>
        <v>1</v>
      </c>
      <c r="AT471" s="95">
        <f>AI471-'[3]Материалы в ДС'!D443</f>
        <v>0</v>
      </c>
    </row>
    <row r="472" ht="15" customHeight="1" outlineLevel="1">
      <c r="A472" s="69" t="s">
        <v>466</v>
      </c>
      <c r="B472" s="69"/>
      <c r="C472" s="69"/>
      <c r="D472" s="96"/>
      <c r="E472" s="96" t="s">
        <v>467</v>
      </c>
      <c r="F472" s="97">
        <v>0</v>
      </c>
      <c r="G472" s="166"/>
      <c r="H472" s="166">
        <f t="shared" si="155"/>
        <v>0</v>
      </c>
      <c r="I472" s="166"/>
      <c r="J472" s="25"/>
      <c r="K472" s="62" t="s">
        <v>466</v>
      </c>
      <c r="L472" s="138"/>
      <c r="M472" s="99" t="s">
        <v>467</v>
      </c>
      <c r="N472" s="100"/>
      <c r="O472" s="100"/>
      <c r="P472" s="81">
        <f t="shared" si="153"/>
        <v>0</v>
      </c>
      <c r="Q472" s="66" t="s">
        <v>466</v>
      </c>
      <c r="R472" s="101"/>
      <c r="S472" s="101" t="s">
        <v>467</v>
      </c>
      <c r="T472" s="102">
        <v>0</v>
      </c>
      <c r="U472" s="86" t="b">
        <f t="shared" si="157"/>
        <v>1</v>
      </c>
      <c r="V472" s="87">
        <f t="shared" si="158"/>
        <v>0</v>
      </c>
      <c r="W472" s="69" t="s">
        <v>466</v>
      </c>
      <c r="X472" s="96"/>
      <c r="Y472" s="96" t="s">
        <v>467</v>
      </c>
      <c r="Z472" s="103"/>
      <c r="AA472" s="90" t="b">
        <f t="shared" si="159"/>
        <v>1</v>
      </c>
      <c r="AB472" s="81">
        <f t="shared" si="160"/>
        <v>0</v>
      </c>
      <c r="AC472" s="91">
        <f t="shared" si="161"/>
        <v>0</v>
      </c>
      <c r="AF472" s="57" t="s">
        <v>466</v>
      </c>
      <c r="AG472" s="96"/>
      <c r="AH472" s="96" t="s">
        <v>467</v>
      </c>
      <c r="AI472" s="104">
        <v>0</v>
      </c>
      <c r="AJ472" s="104"/>
      <c r="AK472" s="72" t="b">
        <f t="shared" si="163"/>
        <v>1</v>
      </c>
      <c r="AL472" s="70"/>
      <c r="AM472" s="70"/>
      <c r="AN472" s="70"/>
      <c r="AQ472" s="2"/>
      <c r="AR472" s="2">
        <f t="shared" si="169"/>
        <v>0</v>
      </c>
      <c r="AS472" t="b">
        <f>AF472='[3]Материалы в ДС'!A444</f>
        <v>1</v>
      </c>
      <c r="AT472" s="95">
        <f>AI472-'[3]Материалы в ДС'!D444</f>
        <v>0</v>
      </c>
    </row>
    <row r="473" ht="15" customHeight="1" outlineLevel="1">
      <c r="A473" s="108" t="s">
        <v>468</v>
      </c>
      <c r="B473" s="108"/>
      <c r="C473" s="108"/>
      <c r="D473" s="109" t="s">
        <v>491</v>
      </c>
      <c r="E473" s="109" t="s">
        <v>184</v>
      </c>
      <c r="F473" s="77">
        <v>47.579999999999998</v>
      </c>
      <c r="G473" s="78">
        <f t="shared" si="154"/>
        <v>57.100000000000001</v>
      </c>
      <c r="H473" s="78">
        <f t="shared" si="155"/>
        <v>76.670000000000002</v>
      </c>
      <c r="I473" s="78">
        <v>92</v>
      </c>
      <c r="J473" s="25">
        <f t="shared" si="156"/>
        <v>0.6112084063047285</v>
      </c>
      <c r="K473" s="154" t="s">
        <v>468</v>
      </c>
      <c r="L473" s="75" t="s">
        <v>491</v>
      </c>
      <c r="M473" s="76" t="s">
        <v>184</v>
      </c>
      <c r="N473" s="80">
        <v>92</v>
      </c>
      <c r="O473" s="80">
        <f t="shared" si="170"/>
        <v>92</v>
      </c>
      <c r="P473" s="81">
        <f t="shared" si="153"/>
        <v>0</v>
      </c>
      <c r="Q473" s="82" t="s">
        <v>468</v>
      </c>
      <c r="R473" s="114" t="s">
        <v>491</v>
      </c>
      <c r="S473" s="114" t="s">
        <v>184</v>
      </c>
      <c r="T473" s="85">
        <v>47.579999999999998</v>
      </c>
      <c r="U473" s="86" t="b">
        <f t="shared" si="157"/>
        <v>1</v>
      </c>
      <c r="V473" s="87">
        <f t="shared" si="158"/>
        <v>0</v>
      </c>
      <c r="W473" s="108" t="s">
        <v>468</v>
      </c>
      <c r="X473" s="109" t="s">
        <v>701</v>
      </c>
      <c r="Y473" s="109" t="s">
        <v>184</v>
      </c>
      <c r="Z473" s="89">
        <v>92</v>
      </c>
      <c r="AA473" s="90" t="b">
        <f t="shared" si="159"/>
        <v>1</v>
      </c>
      <c r="AB473" s="81">
        <f t="shared" si="160"/>
        <v>0</v>
      </c>
      <c r="AC473" s="91">
        <f t="shared" si="161"/>
        <v>0</v>
      </c>
      <c r="AF473" s="115" t="s">
        <v>468</v>
      </c>
      <c r="AG473" s="109" t="s">
        <v>491</v>
      </c>
      <c r="AH473" s="109" t="s">
        <v>184</v>
      </c>
      <c r="AI473" s="78">
        <v>82.5833333333333</v>
      </c>
      <c r="AJ473" s="78">
        <f t="shared" si="162"/>
        <v>99.103333333333296</v>
      </c>
      <c r="AK473" s="72" t="b">
        <f t="shared" si="163"/>
        <v>1</v>
      </c>
      <c r="AL473" s="93">
        <f t="shared" si="164"/>
        <v>42.003333333333295</v>
      </c>
      <c r="AM473" s="93">
        <f t="shared" si="165"/>
        <v>133.33333333333334</v>
      </c>
      <c r="AN473" s="93">
        <f t="shared" si="166"/>
        <v>160</v>
      </c>
      <c r="AO473" s="25">
        <f t="shared" si="167"/>
        <v>0.61447647236890846</v>
      </c>
      <c r="AQ473" s="2">
        <f t="shared" si="168"/>
        <v>68</v>
      </c>
      <c r="AR473" s="2">
        <f t="shared" si="169"/>
        <v>82.579999999999998</v>
      </c>
      <c r="AS473" t="b">
        <f>AF473='[3]Материалы в ДС'!A445</f>
        <v>1</v>
      </c>
      <c r="AT473" s="95">
        <f>AI473-'[3]Материалы в ДС'!D445</f>
        <v>0</v>
      </c>
    </row>
    <row r="474" ht="15" customHeight="1" outlineLevel="1">
      <c r="A474" s="108" t="s">
        <v>470</v>
      </c>
      <c r="B474" s="108"/>
      <c r="C474" s="108"/>
      <c r="D474" s="109" t="s">
        <v>491</v>
      </c>
      <c r="E474" s="109" t="s">
        <v>184</v>
      </c>
      <c r="F474" s="77">
        <v>100.83</v>
      </c>
      <c r="G474" s="78">
        <f t="shared" si="154"/>
        <v>121</v>
      </c>
      <c r="H474" s="78">
        <f t="shared" si="155"/>
        <v>189.17000000000002</v>
      </c>
      <c r="I474" s="78">
        <v>227</v>
      </c>
      <c r="J474" s="25">
        <f t="shared" si="156"/>
        <v>0.87603305785123964</v>
      </c>
      <c r="K474" s="154" t="s">
        <v>470</v>
      </c>
      <c r="L474" s="75" t="s">
        <v>491</v>
      </c>
      <c r="M474" s="76" t="s">
        <v>184</v>
      </c>
      <c r="N474" s="80">
        <v>214</v>
      </c>
      <c r="O474" s="80">
        <f t="shared" si="170"/>
        <v>214</v>
      </c>
      <c r="P474" s="81">
        <f t="shared" si="153"/>
        <v>-13</v>
      </c>
      <c r="Q474" s="82" t="s">
        <v>470</v>
      </c>
      <c r="R474" s="114" t="s">
        <v>491</v>
      </c>
      <c r="S474" s="114" t="s">
        <v>184</v>
      </c>
      <c r="T474" s="85">
        <v>95</v>
      </c>
      <c r="U474" s="86" t="b">
        <f t="shared" si="157"/>
        <v>1</v>
      </c>
      <c r="V474" s="87">
        <f t="shared" si="158"/>
        <v>-5.8299999999999983</v>
      </c>
      <c r="W474" s="108" t="s">
        <v>470</v>
      </c>
      <c r="X474" s="109" t="s">
        <v>701</v>
      </c>
      <c r="Y474" s="109" t="s">
        <v>184</v>
      </c>
      <c r="Z474" s="89">
        <v>227</v>
      </c>
      <c r="AA474" s="90" t="b">
        <f t="shared" si="159"/>
        <v>1</v>
      </c>
      <c r="AB474" s="81">
        <f t="shared" si="160"/>
        <v>0</v>
      </c>
      <c r="AC474" s="91">
        <f t="shared" si="161"/>
        <v>-5.8299999999999983</v>
      </c>
      <c r="AF474" s="115" t="s">
        <v>470</v>
      </c>
      <c r="AG474" s="109" t="s">
        <v>491</v>
      </c>
      <c r="AH474" s="109" t="s">
        <v>184</v>
      </c>
      <c r="AI474" s="78">
        <v>135.833333333333</v>
      </c>
      <c r="AJ474" s="78">
        <f t="shared" si="162"/>
        <v>163.00333333333299</v>
      </c>
      <c r="AK474" s="72" t="b">
        <f t="shared" si="163"/>
        <v>1</v>
      </c>
      <c r="AL474" s="93">
        <f t="shared" si="164"/>
        <v>42.003333333332989</v>
      </c>
      <c r="AM474" s="93">
        <f t="shared" si="165"/>
        <v>255</v>
      </c>
      <c r="AN474" s="93">
        <f t="shared" si="166"/>
        <v>306</v>
      </c>
      <c r="AO474" s="25">
        <f t="shared" si="167"/>
        <v>0.87726222367641138</v>
      </c>
      <c r="AQ474" s="2">
        <f t="shared" si="168"/>
        <v>79</v>
      </c>
      <c r="AR474" s="2">
        <f t="shared" si="169"/>
        <v>135.83000000000001</v>
      </c>
      <c r="AS474" t="b">
        <f>AF474='[3]Материалы в ДС'!A446</f>
        <v>1</v>
      </c>
      <c r="AT474" s="95">
        <f>AI474-'[3]Материалы в ДС'!D446</f>
        <v>0</v>
      </c>
    </row>
    <row r="475" ht="15" customHeight="1" outlineLevel="1">
      <c r="A475" s="108" t="s">
        <v>472</v>
      </c>
      <c r="B475" s="108"/>
      <c r="C475" s="108"/>
      <c r="D475" s="109" t="s">
        <v>491</v>
      </c>
      <c r="E475" s="109" t="s">
        <v>184</v>
      </c>
      <c r="F475" s="77">
        <v>110.83</v>
      </c>
      <c r="G475" s="78">
        <f t="shared" si="154"/>
        <v>133</v>
      </c>
      <c r="H475" s="78">
        <f t="shared" si="155"/>
        <v>187.5</v>
      </c>
      <c r="I475" s="78">
        <v>225</v>
      </c>
      <c r="J475" s="25">
        <f t="shared" si="156"/>
        <v>0.69172932330827064</v>
      </c>
      <c r="K475" s="79" t="s">
        <v>472</v>
      </c>
      <c r="L475" s="75" t="s">
        <v>491</v>
      </c>
      <c r="M475" s="76" t="s">
        <v>184</v>
      </c>
      <c r="N475" s="80">
        <v>190</v>
      </c>
      <c r="O475" s="80">
        <f t="shared" si="170"/>
        <v>190</v>
      </c>
      <c r="P475" s="81">
        <f t="shared" si="153"/>
        <v>-35</v>
      </c>
      <c r="Q475" s="82" t="s">
        <v>472</v>
      </c>
      <c r="R475" s="114" t="s">
        <v>491</v>
      </c>
      <c r="S475" s="114" t="s">
        <v>184</v>
      </c>
      <c r="T475" s="85">
        <v>93.659999999999997</v>
      </c>
      <c r="U475" s="86" t="b">
        <f t="shared" si="157"/>
        <v>1</v>
      </c>
      <c r="V475" s="87">
        <f t="shared" si="158"/>
        <v>-17.170000000000002</v>
      </c>
      <c r="W475" s="108" t="s">
        <v>472</v>
      </c>
      <c r="X475" s="109" t="s">
        <v>701</v>
      </c>
      <c r="Y475" s="109" t="s">
        <v>184</v>
      </c>
      <c r="Z475" s="89">
        <v>225</v>
      </c>
      <c r="AA475" s="90" t="b">
        <f t="shared" si="159"/>
        <v>1</v>
      </c>
      <c r="AB475" s="81">
        <f t="shared" si="160"/>
        <v>0</v>
      </c>
      <c r="AC475" s="91">
        <f t="shared" si="161"/>
        <v>-17.170000000000002</v>
      </c>
      <c r="AF475" s="115" t="s">
        <v>472</v>
      </c>
      <c r="AG475" s="109" t="s">
        <v>491</v>
      </c>
      <c r="AH475" s="109" t="s">
        <v>184</v>
      </c>
      <c r="AI475" s="78">
        <v>153.333333333333</v>
      </c>
      <c r="AJ475" s="78">
        <f t="shared" si="162"/>
        <v>184.00333333333299</v>
      </c>
      <c r="AK475" s="72" t="b">
        <f t="shared" si="163"/>
        <v>1</v>
      </c>
      <c r="AL475" s="93">
        <f t="shared" si="164"/>
        <v>51.003333333332989</v>
      </c>
      <c r="AM475" s="93">
        <f t="shared" si="165"/>
        <v>259.16666666666669</v>
      </c>
      <c r="AN475" s="93">
        <f t="shared" si="166"/>
        <v>311</v>
      </c>
      <c r="AO475" s="25">
        <f t="shared" si="167"/>
        <v>0.69018677197877165</v>
      </c>
      <c r="AQ475" s="2">
        <f t="shared" si="168"/>
        <v>86</v>
      </c>
      <c r="AR475" s="2">
        <f t="shared" si="169"/>
        <v>153.33000000000001</v>
      </c>
      <c r="AS475" t="b">
        <f>AF475='[3]Материалы в ДС'!A447</f>
        <v>1</v>
      </c>
      <c r="AT475" s="95">
        <f>AI475-'[3]Материалы в ДС'!D447</f>
        <v>0</v>
      </c>
    </row>
    <row r="476" ht="15" customHeight="1" outlineLevel="1">
      <c r="A476" s="108" t="s">
        <v>474</v>
      </c>
      <c r="B476" s="108"/>
      <c r="C476" s="108"/>
      <c r="D476" s="109" t="s">
        <v>491</v>
      </c>
      <c r="E476" s="109" t="s">
        <v>184</v>
      </c>
      <c r="F476" s="77">
        <v>145</v>
      </c>
      <c r="G476" s="78">
        <f t="shared" si="154"/>
        <v>174</v>
      </c>
      <c r="H476" s="78">
        <f t="shared" si="155"/>
        <v>265</v>
      </c>
      <c r="I476" s="78">
        <v>318</v>
      </c>
      <c r="J476" s="25">
        <f t="shared" si="156"/>
        <v>0.82758620689655182</v>
      </c>
      <c r="K476" s="79" t="s">
        <v>474</v>
      </c>
      <c r="L476" s="75" t="s">
        <v>491</v>
      </c>
      <c r="M476" s="76" t="s">
        <v>184</v>
      </c>
      <c r="N476" s="80">
        <v>291</v>
      </c>
      <c r="O476" s="80">
        <f t="shared" si="170"/>
        <v>291</v>
      </c>
      <c r="P476" s="81">
        <f t="shared" si="153"/>
        <v>-27</v>
      </c>
      <c r="Q476" s="82" t="s">
        <v>474</v>
      </c>
      <c r="R476" s="114" t="s">
        <v>491</v>
      </c>
      <c r="S476" s="114" t="s">
        <v>184</v>
      </c>
      <c r="T476" s="85">
        <v>132.5</v>
      </c>
      <c r="U476" s="86" t="b">
        <f t="shared" si="157"/>
        <v>1</v>
      </c>
      <c r="V476" s="87">
        <f t="shared" si="158"/>
        <v>-12.5</v>
      </c>
      <c r="W476" s="108" t="s">
        <v>474</v>
      </c>
      <c r="X476" s="109" t="s">
        <v>701</v>
      </c>
      <c r="Y476" s="109" t="s">
        <v>184</v>
      </c>
      <c r="Z476" s="89">
        <v>318</v>
      </c>
      <c r="AA476" s="90" t="b">
        <f t="shared" si="159"/>
        <v>1</v>
      </c>
      <c r="AB476" s="81">
        <f t="shared" si="160"/>
        <v>0</v>
      </c>
      <c r="AC476" s="91">
        <f t="shared" si="161"/>
        <v>-12.5</v>
      </c>
      <c r="AF476" s="115" t="s">
        <v>474</v>
      </c>
      <c r="AG476" s="109" t="s">
        <v>491</v>
      </c>
      <c r="AH476" s="109" t="s">
        <v>184</v>
      </c>
      <c r="AI476" s="78">
        <v>196.666666666667</v>
      </c>
      <c r="AJ476" s="78">
        <f t="shared" si="162"/>
        <v>235.99666666666701</v>
      </c>
      <c r="AK476" s="72" t="b">
        <f t="shared" si="163"/>
        <v>1</v>
      </c>
      <c r="AL476" s="93">
        <f t="shared" si="164"/>
        <v>61.996666666667011</v>
      </c>
      <c r="AM476" s="93">
        <f t="shared" si="165"/>
        <v>359.16666666666669</v>
      </c>
      <c r="AN476" s="93">
        <f t="shared" si="166"/>
        <v>431</v>
      </c>
      <c r="AO476" s="25">
        <f t="shared" si="167"/>
        <v>0.82629698159578258</v>
      </c>
      <c r="AQ476" s="2">
        <f t="shared" si="168"/>
        <v>113</v>
      </c>
      <c r="AR476" s="2">
        <f t="shared" si="169"/>
        <v>196.67000000000002</v>
      </c>
      <c r="AS476" t="b">
        <f>AF476='[3]Материалы в ДС'!A448</f>
        <v>1</v>
      </c>
      <c r="AT476" s="95">
        <f>AI476-'[3]Материалы в ДС'!D448</f>
        <v>0</v>
      </c>
    </row>
    <row r="477" ht="15" customHeight="1" outlineLevel="1">
      <c r="A477" s="108" t="s">
        <v>475</v>
      </c>
      <c r="B477" s="108"/>
      <c r="C477" s="108"/>
      <c r="D477" s="109" t="s">
        <v>491</v>
      </c>
      <c r="E477" s="109" t="s">
        <v>184</v>
      </c>
      <c r="F477" s="77">
        <v>192.5</v>
      </c>
      <c r="G477" s="78">
        <f t="shared" si="154"/>
        <v>231</v>
      </c>
      <c r="H477" s="78">
        <f t="shared" si="155"/>
        <v>345.82999999999998</v>
      </c>
      <c r="I477" s="78">
        <v>415</v>
      </c>
      <c r="J477" s="25">
        <f t="shared" si="156"/>
        <v>0.79653679653679643</v>
      </c>
      <c r="K477" s="79" t="s">
        <v>475</v>
      </c>
      <c r="L477" s="75" t="s">
        <v>491</v>
      </c>
      <c r="M477" s="76" t="s">
        <v>184</v>
      </c>
      <c r="N477" s="80">
        <v>380</v>
      </c>
      <c r="O477" s="80">
        <f t="shared" si="170"/>
        <v>380</v>
      </c>
      <c r="P477" s="81">
        <f t="shared" si="153"/>
        <v>-35</v>
      </c>
      <c r="Q477" s="82" t="s">
        <v>475</v>
      </c>
      <c r="R477" s="114" t="s">
        <v>491</v>
      </c>
      <c r="S477" s="114" t="s">
        <v>184</v>
      </c>
      <c r="T477" s="85">
        <v>176.19999999999999</v>
      </c>
      <c r="U477" s="86" t="b">
        <f t="shared" si="157"/>
        <v>1</v>
      </c>
      <c r="V477" s="87">
        <f t="shared" si="158"/>
        <v>-16.300000000000011</v>
      </c>
      <c r="W477" s="108" t="s">
        <v>475</v>
      </c>
      <c r="X477" s="109" t="s">
        <v>701</v>
      </c>
      <c r="Y477" s="109" t="s">
        <v>184</v>
      </c>
      <c r="Z477" s="89">
        <v>415</v>
      </c>
      <c r="AA477" s="90" t="b">
        <f t="shared" si="159"/>
        <v>1</v>
      </c>
      <c r="AB477" s="81">
        <f t="shared" si="160"/>
        <v>0</v>
      </c>
      <c r="AC477" s="91">
        <f t="shared" si="161"/>
        <v>-16.300000000000011</v>
      </c>
      <c r="AF477" s="115" t="s">
        <v>475</v>
      </c>
      <c r="AG477" s="109" t="s">
        <v>491</v>
      </c>
      <c r="AH477" s="109" t="s">
        <v>184</v>
      </c>
      <c r="AI477" s="78">
        <v>274.16666666666703</v>
      </c>
      <c r="AJ477" s="78">
        <f t="shared" si="162"/>
        <v>328.99666666666701</v>
      </c>
      <c r="AK477" s="72" t="b">
        <f t="shared" si="163"/>
        <v>1</v>
      </c>
      <c r="AL477" s="93">
        <f t="shared" si="164"/>
        <v>97.996666666667011</v>
      </c>
      <c r="AM477" s="93">
        <f t="shared" si="165"/>
        <v>492.5</v>
      </c>
      <c r="AN477" s="93">
        <f t="shared" si="166"/>
        <v>591</v>
      </c>
      <c r="AO477" s="25">
        <f t="shared" si="167"/>
        <v>0.7963707838985179</v>
      </c>
      <c r="AQ477" s="2">
        <f t="shared" si="168"/>
        <v>176</v>
      </c>
      <c r="AR477" s="2">
        <f t="shared" si="169"/>
        <v>274.17000000000002</v>
      </c>
      <c r="AS477" t="b">
        <f>AF477='[3]Материалы в ДС'!A449</f>
        <v>1</v>
      </c>
      <c r="AT477" s="95">
        <f>AI477-'[3]Материалы в ДС'!D449</f>
        <v>0</v>
      </c>
    </row>
    <row r="478" ht="15" customHeight="1" outlineLevel="1">
      <c r="A478" s="108" t="s">
        <v>476</v>
      </c>
      <c r="B478" s="108"/>
      <c r="C478" s="108"/>
      <c r="D478" s="109" t="s">
        <v>491</v>
      </c>
      <c r="E478" s="109" t="s">
        <v>184</v>
      </c>
      <c r="F478" s="77">
        <v>260.94999999999999</v>
      </c>
      <c r="G478" s="78">
        <f t="shared" si="154"/>
        <v>313.13999999999999</v>
      </c>
      <c r="H478" s="78">
        <f t="shared" si="155"/>
        <v>500.82999999999998</v>
      </c>
      <c r="I478" s="78">
        <v>601</v>
      </c>
      <c r="J478" s="25">
        <f t="shared" si="156"/>
        <v>0.91926933639905473</v>
      </c>
      <c r="K478" s="79" t="s">
        <v>476</v>
      </c>
      <c r="L478" s="75" t="s">
        <v>491</v>
      </c>
      <c r="M478" s="76" t="s">
        <v>184</v>
      </c>
      <c r="N478" s="80">
        <v>549</v>
      </c>
      <c r="O478" s="80">
        <f t="shared" si="170"/>
        <v>549</v>
      </c>
      <c r="P478" s="81">
        <f t="shared" si="153"/>
        <v>-52</v>
      </c>
      <c r="Q478" s="82" t="s">
        <v>476</v>
      </c>
      <c r="R478" s="114" t="s">
        <v>491</v>
      </c>
      <c r="S478" s="114" t="s">
        <v>184</v>
      </c>
      <c r="T478" s="85">
        <v>238.53</v>
      </c>
      <c r="U478" s="86" t="b">
        <f t="shared" si="157"/>
        <v>1</v>
      </c>
      <c r="V478" s="87">
        <f t="shared" si="158"/>
        <v>-22.419999999999987</v>
      </c>
      <c r="W478" s="108" t="s">
        <v>476</v>
      </c>
      <c r="X478" s="109" t="s">
        <v>701</v>
      </c>
      <c r="Y478" s="109" t="s">
        <v>184</v>
      </c>
      <c r="Z478" s="89">
        <v>601</v>
      </c>
      <c r="AA478" s="90" t="b">
        <f t="shared" si="159"/>
        <v>1</v>
      </c>
      <c r="AB478" s="81">
        <f t="shared" si="160"/>
        <v>0</v>
      </c>
      <c r="AC478" s="91">
        <f t="shared" si="161"/>
        <v>-22.419999999999987</v>
      </c>
      <c r="AF478" s="115" t="s">
        <v>476</v>
      </c>
      <c r="AG478" s="109" t="s">
        <v>491</v>
      </c>
      <c r="AH478" s="109" t="s">
        <v>184</v>
      </c>
      <c r="AI478" s="78">
        <v>370</v>
      </c>
      <c r="AJ478" s="78">
        <f t="shared" si="162"/>
        <v>444</v>
      </c>
      <c r="AK478" s="72" t="b">
        <f t="shared" si="163"/>
        <v>1</v>
      </c>
      <c r="AL478" s="93">
        <f t="shared" si="164"/>
        <v>130.86000000000001</v>
      </c>
      <c r="AM478" s="93">
        <f t="shared" si="165"/>
        <v>710</v>
      </c>
      <c r="AN478" s="93">
        <f t="shared" si="166"/>
        <v>852</v>
      </c>
      <c r="AO478" s="25">
        <f t="shared" si="167"/>
        <v>0.91891891891891897</v>
      </c>
      <c r="AQ478" s="2">
        <f t="shared" si="168"/>
        <v>251</v>
      </c>
      <c r="AR478" s="2">
        <f t="shared" si="169"/>
        <v>370</v>
      </c>
      <c r="AS478" t="b">
        <f>AF478='[3]Материалы в ДС'!A450</f>
        <v>1</v>
      </c>
      <c r="AT478" s="95">
        <f>AI478-'[3]Материалы в ДС'!D450</f>
        <v>0</v>
      </c>
    </row>
    <row r="479" ht="15" customHeight="1" outlineLevel="1">
      <c r="A479" s="108" t="s">
        <v>477</v>
      </c>
      <c r="B479" s="108"/>
      <c r="C479" s="108"/>
      <c r="D479" s="109" t="s">
        <v>491</v>
      </c>
      <c r="E479" s="109" t="s">
        <v>184</v>
      </c>
      <c r="F479" s="77">
        <v>261.17000000000002</v>
      </c>
      <c r="G479" s="78">
        <f t="shared" si="154"/>
        <v>313.40000000000003</v>
      </c>
      <c r="H479" s="78">
        <f t="shared" si="155"/>
        <v>459.17000000000002</v>
      </c>
      <c r="I479" s="78">
        <v>551</v>
      </c>
      <c r="J479" s="25">
        <f t="shared" si="156"/>
        <v>0.7581365666879385</v>
      </c>
      <c r="K479" s="79" t="s">
        <v>477</v>
      </c>
      <c r="L479" s="75" t="s">
        <v>491</v>
      </c>
      <c r="M479" s="76" t="s">
        <v>184</v>
      </c>
      <c r="N479" s="80">
        <v>466</v>
      </c>
      <c r="O479" s="80">
        <f t="shared" si="170"/>
        <v>466</v>
      </c>
      <c r="P479" s="81">
        <f t="shared" ref="P479:P486" si="171">O479-I479</f>
        <v>-85</v>
      </c>
      <c r="Q479" s="82" t="s">
        <v>477</v>
      </c>
      <c r="R479" s="114" t="s">
        <v>491</v>
      </c>
      <c r="S479" s="114" t="s">
        <v>184</v>
      </c>
      <c r="T479" s="85">
        <v>221.03</v>
      </c>
      <c r="U479" s="86" t="b">
        <f t="shared" si="157"/>
        <v>1</v>
      </c>
      <c r="V479" s="87">
        <f t="shared" si="158"/>
        <v>-40.140000000000015</v>
      </c>
      <c r="W479" s="108" t="s">
        <v>477</v>
      </c>
      <c r="X479" s="109" t="s">
        <v>701</v>
      </c>
      <c r="Y479" s="109" t="s">
        <v>184</v>
      </c>
      <c r="Z479" s="89">
        <v>551</v>
      </c>
      <c r="AA479" s="90" t="b">
        <f t="shared" si="159"/>
        <v>1</v>
      </c>
      <c r="AB479" s="81">
        <f t="shared" si="160"/>
        <v>0</v>
      </c>
      <c r="AC479" s="91">
        <f t="shared" si="161"/>
        <v>-40.140000000000015</v>
      </c>
      <c r="AF479" s="115" t="s">
        <v>477</v>
      </c>
      <c r="AG479" s="109" t="s">
        <v>491</v>
      </c>
      <c r="AH479" s="109" t="s">
        <v>184</v>
      </c>
      <c r="AI479" s="78">
        <v>355.83333333333297</v>
      </c>
      <c r="AJ479" s="78">
        <f t="shared" si="162"/>
        <v>427.00333333333299</v>
      </c>
      <c r="AK479" s="72" t="b">
        <f t="shared" si="163"/>
        <v>1</v>
      </c>
      <c r="AL479" s="93">
        <f t="shared" si="164"/>
        <v>113.60333333333296</v>
      </c>
      <c r="AM479" s="93">
        <f t="shared" si="165"/>
        <v>625.83333333333337</v>
      </c>
      <c r="AN479" s="93">
        <f t="shared" si="166"/>
        <v>751</v>
      </c>
      <c r="AO479" s="25">
        <f t="shared" si="167"/>
        <v>0.75876847175275897</v>
      </c>
      <c r="AQ479" s="2">
        <f t="shared" si="168"/>
        <v>200</v>
      </c>
      <c r="AR479" s="2">
        <f t="shared" si="169"/>
        <v>355.82999999999998</v>
      </c>
      <c r="AS479" t="b">
        <f>AF479='[3]Материалы в ДС'!A451</f>
        <v>1</v>
      </c>
      <c r="AT479" s="95">
        <f>AI479-'[3]Материалы в ДС'!D451</f>
        <v>0</v>
      </c>
    </row>
    <row r="480" ht="15" customHeight="1" outlineLevel="1">
      <c r="A480" s="108" t="s">
        <v>478</v>
      </c>
      <c r="B480" s="108"/>
      <c r="C480" s="108"/>
      <c r="D480" s="109" t="s">
        <v>491</v>
      </c>
      <c r="E480" s="109" t="s">
        <v>184</v>
      </c>
      <c r="F480" s="77">
        <v>290.82999999999998</v>
      </c>
      <c r="G480" s="78">
        <f t="shared" si="154"/>
        <v>349</v>
      </c>
      <c r="H480" s="78">
        <f t="shared" si="155"/>
        <v>478.32999999999998</v>
      </c>
      <c r="I480" s="78">
        <v>574</v>
      </c>
      <c r="J480" s="25">
        <f t="shared" si="156"/>
        <v>0.64469914040114618</v>
      </c>
      <c r="K480" s="79" t="s">
        <v>478</v>
      </c>
      <c r="L480" s="75" t="s">
        <v>491</v>
      </c>
      <c r="M480" s="76" t="s">
        <v>184</v>
      </c>
      <c r="N480" s="80">
        <v>487</v>
      </c>
      <c r="O480" s="80">
        <f t="shared" si="170"/>
        <v>487</v>
      </c>
      <c r="P480" s="81">
        <f t="shared" si="171"/>
        <v>-87</v>
      </c>
      <c r="Q480" s="82" t="s">
        <v>478</v>
      </c>
      <c r="R480" s="114" t="s">
        <v>491</v>
      </c>
      <c r="S480" s="114" t="s">
        <v>184</v>
      </c>
      <c r="T480" s="85">
        <v>246.90000000000001</v>
      </c>
      <c r="U480" s="86" t="b">
        <f t="shared" si="157"/>
        <v>1</v>
      </c>
      <c r="V480" s="87">
        <f t="shared" si="158"/>
        <v>-43.929999999999978</v>
      </c>
      <c r="W480" s="108" t="s">
        <v>478</v>
      </c>
      <c r="X480" s="109" t="s">
        <v>701</v>
      </c>
      <c r="Y480" s="109" t="s">
        <v>184</v>
      </c>
      <c r="Z480" s="89">
        <v>574</v>
      </c>
      <c r="AA480" s="90" t="b">
        <f t="shared" si="159"/>
        <v>1</v>
      </c>
      <c r="AB480" s="81">
        <f t="shared" si="160"/>
        <v>0</v>
      </c>
      <c r="AC480" s="91">
        <f t="shared" si="161"/>
        <v>-43.929999999999978</v>
      </c>
      <c r="AF480" s="115" t="s">
        <v>478</v>
      </c>
      <c r="AG480" s="109" t="s">
        <v>491</v>
      </c>
      <c r="AH480" s="109" t="s">
        <v>184</v>
      </c>
      <c r="AI480" s="78">
        <v>395</v>
      </c>
      <c r="AJ480" s="78">
        <f t="shared" si="162"/>
        <v>474</v>
      </c>
      <c r="AK480" s="72" t="b">
        <f t="shared" si="163"/>
        <v>1</v>
      </c>
      <c r="AL480" s="93">
        <f t="shared" si="164"/>
        <v>125</v>
      </c>
      <c r="AM480" s="93">
        <f t="shared" si="165"/>
        <v>650</v>
      </c>
      <c r="AN480" s="93">
        <f t="shared" si="166"/>
        <v>780</v>
      </c>
      <c r="AO480" s="25">
        <f t="shared" si="167"/>
        <v>0.64556962025316456</v>
      </c>
      <c r="AQ480" s="2">
        <f t="shared" si="168"/>
        <v>206</v>
      </c>
      <c r="AR480" s="2">
        <f t="shared" si="169"/>
        <v>395</v>
      </c>
      <c r="AS480" t="b">
        <f>AF480='[3]Материалы в ДС'!A452</f>
        <v>1</v>
      </c>
      <c r="AT480" s="95">
        <f>AI480-'[3]Материалы в ДС'!D452</f>
        <v>0</v>
      </c>
    </row>
    <row r="481" ht="15" customHeight="1" outlineLevel="1">
      <c r="A481" s="108" t="s">
        <v>479</v>
      </c>
      <c r="B481" s="108"/>
      <c r="C481" s="108"/>
      <c r="D481" s="109" t="s">
        <v>491</v>
      </c>
      <c r="E481" s="109" t="s">
        <v>184</v>
      </c>
      <c r="F481" s="77">
        <v>344.17000000000002</v>
      </c>
      <c r="G481" s="78">
        <f t="shared" si="154"/>
        <v>413</v>
      </c>
      <c r="H481" s="78">
        <f t="shared" si="155"/>
        <v>604.16999999999996</v>
      </c>
      <c r="I481" s="78">
        <v>725</v>
      </c>
      <c r="J481" s="25">
        <f t="shared" si="156"/>
        <v>0.75544794188861975</v>
      </c>
      <c r="K481" s="79" t="s">
        <v>479</v>
      </c>
      <c r="L481" s="75" t="s">
        <v>491</v>
      </c>
      <c r="M481" s="76" t="s">
        <v>184</v>
      </c>
      <c r="N481" s="80">
        <v>664</v>
      </c>
      <c r="O481" s="80">
        <f t="shared" si="170"/>
        <v>664</v>
      </c>
      <c r="P481" s="81">
        <f t="shared" si="171"/>
        <v>-61</v>
      </c>
      <c r="Q481" s="82" t="s">
        <v>479</v>
      </c>
      <c r="R481" s="114" t="s">
        <v>491</v>
      </c>
      <c r="S481" s="114" t="s">
        <v>184</v>
      </c>
      <c r="T481" s="85">
        <v>315.35000000000002</v>
      </c>
      <c r="U481" s="86" t="b">
        <f t="shared" si="157"/>
        <v>1</v>
      </c>
      <c r="V481" s="87">
        <f t="shared" si="158"/>
        <v>-28.819999999999993</v>
      </c>
      <c r="W481" s="108" t="s">
        <v>479</v>
      </c>
      <c r="X481" s="109" t="s">
        <v>701</v>
      </c>
      <c r="Y481" s="109" t="s">
        <v>184</v>
      </c>
      <c r="Z481" s="89">
        <v>725</v>
      </c>
      <c r="AA481" s="90" t="b">
        <f t="shared" si="159"/>
        <v>1</v>
      </c>
      <c r="AB481" s="81">
        <f t="shared" si="160"/>
        <v>0</v>
      </c>
      <c r="AC481" s="91">
        <f t="shared" si="161"/>
        <v>-28.819999999999993</v>
      </c>
      <c r="AF481" s="115" t="s">
        <v>479</v>
      </c>
      <c r="AG481" s="109" t="s">
        <v>491</v>
      </c>
      <c r="AH481" s="109" t="s">
        <v>184</v>
      </c>
      <c r="AI481" s="78">
        <v>490.83333333333297</v>
      </c>
      <c r="AJ481" s="78">
        <f t="shared" si="162"/>
        <v>589.00333333333299</v>
      </c>
      <c r="AK481" s="72" t="b">
        <f t="shared" si="163"/>
        <v>1</v>
      </c>
      <c r="AL481" s="93">
        <f t="shared" si="164"/>
        <v>176.00333333333299</v>
      </c>
      <c r="AM481" s="93">
        <f t="shared" si="165"/>
        <v>861.66666666666674</v>
      </c>
      <c r="AN481" s="93">
        <f t="shared" si="166"/>
        <v>1034</v>
      </c>
      <c r="AO481" s="25">
        <f t="shared" si="167"/>
        <v>0.75550789186252587</v>
      </c>
      <c r="AQ481" s="2">
        <f t="shared" si="168"/>
        <v>309</v>
      </c>
      <c r="AR481" s="2">
        <f t="shared" si="169"/>
        <v>490.82999999999998</v>
      </c>
      <c r="AS481" t="b">
        <f>AF481='[3]Материалы в ДС'!A453</f>
        <v>1</v>
      </c>
      <c r="AT481" s="95">
        <f>AI481-'[3]Материалы в ДС'!D453</f>
        <v>0</v>
      </c>
    </row>
    <row r="482" ht="15" customHeight="1" outlineLevel="1">
      <c r="A482" s="108" t="s">
        <v>480</v>
      </c>
      <c r="B482" s="108"/>
      <c r="C482" s="108"/>
      <c r="D482" s="109" t="s">
        <v>491</v>
      </c>
      <c r="E482" s="109" t="s">
        <v>184</v>
      </c>
      <c r="F482" s="77">
        <v>360</v>
      </c>
      <c r="G482" s="78">
        <f t="shared" si="154"/>
        <v>432</v>
      </c>
      <c r="H482" s="78">
        <f t="shared" si="155"/>
        <v>576.66999999999996</v>
      </c>
      <c r="I482" s="78">
        <v>692</v>
      </c>
      <c r="J482" s="25">
        <f t="shared" si="156"/>
        <v>0.60185185185185186</v>
      </c>
      <c r="K482" s="79" t="s">
        <v>480</v>
      </c>
      <c r="L482" s="75" t="s">
        <v>491</v>
      </c>
      <c r="M482" s="76" t="s">
        <v>184</v>
      </c>
      <c r="N482" s="80">
        <v>586</v>
      </c>
      <c r="O482" s="80">
        <f t="shared" si="170"/>
        <v>586</v>
      </c>
      <c r="P482" s="81">
        <f t="shared" si="171"/>
        <v>-106</v>
      </c>
      <c r="Q482" s="82" t="s">
        <v>480</v>
      </c>
      <c r="R482" s="114" t="s">
        <v>491</v>
      </c>
      <c r="S482" s="114" t="s">
        <v>184</v>
      </c>
      <c r="T482" s="85">
        <v>305.00999999999999</v>
      </c>
      <c r="U482" s="86" t="b">
        <f t="shared" si="157"/>
        <v>1</v>
      </c>
      <c r="V482" s="87">
        <f t="shared" si="158"/>
        <v>-54.990000000000009</v>
      </c>
      <c r="W482" s="108" t="s">
        <v>480</v>
      </c>
      <c r="X482" s="109" t="s">
        <v>701</v>
      </c>
      <c r="Y482" s="109" t="s">
        <v>184</v>
      </c>
      <c r="Z482" s="89">
        <v>692</v>
      </c>
      <c r="AA482" s="90" t="b">
        <f t="shared" si="159"/>
        <v>1</v>
      </c>
      <c r="AB482" s="81">
        <f t="shared" si="160"/>
        <v>0</v>
      </c>
      <c r="AC482" s="91">
        <f t="shared" si="161"/>
        <v>-54.990000000000009</v>
      </c>
      <c r="AF482" s="115" t="s">
        <v>480</v>
      </c>
      <c r="AG482" s="109" t="s">
        <v>491</v>
      </c>
      <c r="AH482" s="109" t="s">
        <v>184</v>
      </c>
      <c r="AI482" s="78">
        <v>485</v>
      </c>
      <c r="AJ482" s="78">
        <f t="shared" si="162"/>
        <v>582</v>
      </c>
      <c r="AK482" s="72" t="b">
        <f t="shared" si="163"/>
        <v>1</v>
      </c>
      <c r="AL482" s="93">
        <f t="shared" si="164"/>
        <v>150</v>
      </c>
      <c r="AM482" s="93">
        <f t="shared" si="165"/>
        <v>776.66666666666674</v>
      </c>
      <c r="AN482" s="93">
        <f t="shared" si="166"/>
        <v>932</v>
      </c>
      <c r="AO482" s="25">
        <f t="shared" si="167"/>
        <v>0.60137457044673537</v>
      </c>
      <c r="AQ482" s="2">
        <f t="shared" si="168"/>
        <v>240</v>
      </c>
      <c r="AR482" s="2">
        <f t="shared" si="169"/>
        <v>485</v>
      </c>
      <c r="AS482" t="b">
        <f>AF482='[3]Материалы в ДС'!A454</f>
        <v>1</v>
      </c>
      <c r="AT482" s="95">
        <f>AI482-'[3]Материалы в ДС'!D454</f>
        <v>0</v>
      </c>
    </row>
    <row r="483" ht="15" customHeight="1" outlineLevel="1">
      <c r="A483" s="108" t="s">
        <v>481</v>
      </c>
      <c r="B483" s="108"/>
      <c r="C483" s="108"/>
      <c r="D483" s="109" t="s">
        <v>491</v>
      </c>
      <c r="E483" s="109" t="s">
        <v>184</v>
      </c>
      <c r="F483" s="77">
        <v>378.32999999999998</v>
      </c>
      <c r="G483" s="78">
        <f t="shared" si="154"/>
        <v>454</v>
      </c>
      <c r="H483" s="78">
        <f t="shared" si="155"/>
        <v>655</v>
      </c>
      <c r="I483" s="78">
        <v>786</v>
      </c>
      <c r="J483" s="25">
        <f t="shared" si="156"/>
        <v>0.73127753303964749</v>
      </c>
      <c r="K483" s="79" t="s">
        <v>481</v>
      </c>
      <c r="L483" s="75" t="s">
        <v>491</v>
      </c>
      <c r="M483" s="76" t="s">
        <v>184</v>
      </c>
      <c r="N483" s="80">
        <v>667</v>
      </c>
      <c r="O483" s="80">
        <f t="shared" si="170"/>
        <v>667</v>
      </c>
      <c r="P483" s="81">
        <f t="shared" si="171"/>
        <v>-119</v>
      </c>
      <c r="Q483" s="82" t="s">
        <v>481</v>
      </c>
      <c r="R483" s="114" t="s">
        <v>491</v>
      </c>
      <c r="S483" s="114" t="s">
        <v>184</v>
      </c>
      <c r="T483" s="85">
        <v>321.12</v>
      </c>
      <c r="U483" s="86" t="b">
        <f t="shared" si="157"/>
        <v>1</v>
      </c>
      <c r="V483" s="87">
        <f t="shared" si="158"/>
        <v>-57.20999999999998</v>
      </c>
      <c r="W483" s="108" t="s">
        <v>481</v>
      </c>
      <c r="X483" s="109" t="s">
        <v>701</v>
      </c>
      <c r="Y483" s="109" t="s">
        <v>184</v>
      </c>
      <c r="Z483" s="89">
        <v>786</v>
      </c>
      <c r="AA483" s="90" t="b">
        <f t="shared" si="159"/>
        <v>1</v>
      </c>
      <c r="AB483" s="81">
        <f t="shared" si="160"/>
        <v>0</v>
      </c>
      <c r="AC483" s="91">
        <f t="shared" si="161"/>
        <v>-57.20999999999998</v>
      </c>
      <c r="AF483" s="115" t="s">
        <v>481</v>
      </c>
      <c r="AG483" s="109" t="s">
        <v>491</v>
      </c>
      <c r="AH483" s="109" t="s">
        <v>184</v>
      </c>
      <c r="AI483" s="78">
        <v>508.33333333333297</v>
      </c>
      <c r="AJ483" s="78">
        <f t="shared" si="162"/>
        <v>610.00333333333299</v>
      </c>
      <c r="AK483" s="72" t="b">
        <f t="shared" si="163"/>
        <v>1</v>
      </c>
      <c r="AL483" s="93">
        <f t="shared" si="164"/>
        <v>156.00333333333299</v>
      </c>
      <c r="AM483" s="93">
        <f t="shared" si="165"/>
        <v>880</v>
      </c>
      <c r="AN483" s="93">
        <f t="shared" si="166"/>
        <v>1056</v>
      </c>
      <c r="AO483" s="25">
        <f t="shared" si="167"/>
        <v>0.73113808121267199</v>
      </c>
      <c r="AQ483" s="2">
        <f t="shared" si="168"/>
        <v>270</v>
      </c>
      <c r="AR483" s="2">
        <f t="shared" si="169"/>
        <v>508.32999999999998</v>
      </c>
      <c r="AS483" t="b">
        <f>AF483='[3]Материалы в ДС'!A455</f>
        <v>1</v>
      </c>
      <c r="AT483" s="95">
        <f>AI483-'[3]Материалы в ДС'!D455</f>
        <v>0</v>
      </c>
    </row>
    <row r="484" ht="15" customHeight="1" outlineLevel="1">
      <c r="A484" s="108" t="s">
        <v>482</v>
      </c>
      <c r="B484" s="108"/>
      <c r="C484" s="108"/>
      <c r="D484" s="109" t="s">
        <v>491</v>
      </c>
      <c r="E484" s="109" t="s">
        <v>184</v>
      </c>
      <c r="F484" s="77">
        <v>410.82999999999998</v>
      </c>
      <c r="G484" s="78">
        <f t="shared" ref="G484:G547" si="172">ROUND(F484*1.2,2)</f>
        <v>493</v>
      </c>
      <c r="H484" s="78">
        <f t="shared" ref="H484:H547" si="173">ROUND(I484/1.2,2)</f>
        <v>669.16999999999996</v>
      </c>
      <c r="I484" s="78">
        <v>803</v>
      </c>
      <c r="J484" s="25">
        <f t="shared" ref="J484:J547" si="174">I484/G484-1</f>
        <v>0.62880324543610544</v>
      </c>
      <c r="K484" s="79" t="s">
        <v>482</v>
      </c>
      <c r="L484" s="75" t="s">
        <v>491</v>
      </c>
      <c r="M484" s="76" t="s">
        <v>184</v>
      </c>
      <c r="N484" s="80">
        <v>681</v>
      </c>
      <c r="O484" s="80">
        <f t="shared" ref="O484:O505" si="175">N484</f>
        <v>681</v>
      </c>
      <c r="P484" s="81">
        <f t="shared" si="171"/>
        <v>-122</v>
      </c>
      <c r="Q484" s="82" t="s">
        <v>482</v>
      </c>
      <c r="R484" s="114" t="s">
        <v>491</v>
      </c>
      <c r="S484" s="114" t="s">
        <v>184</v>
      </c>
      <c r="T484" s="85">
        <v>348.39999999999998</v>
      </c>
      <c r="U484" s="86" t="b">
        <f t="shared" ref="U484:U547" si="176">A484=Q484</f>
        <v>1</v>
      </c>
      <c r="V484" s="87">
        <f t="shared" ref="V484:V547" si="177">T484-F484</f>
        <v>-62.430000000000007</v>
      </c>
      <c r="W484" s="108" t="s">
        <v>482</v>
      </c>
      <c r="X484" s="109" t="s">
        <v>701</v>
      </c>
      <c r="Y484" s="109" t="s">
        <v>184</v>
      </c>
      <c r="Z484" s="89">
        <v>803</v>
      </c>
      <c r="AA484" s="90" t="b">
        <f t="shared" ref="AA484:AA519" si="178">W484=A484</f>
        <v>1</v>
      </c>
      <c r="AB484" s="81">
        <f t="shared" ref="AB484:AB519" si="179">I484-Z484</f>
        <v>0</v>
      </c>
      <c r="AC484" s="91">
        <f t="shared" ref="AC484:AC519" si="180">T484-F484</f>
        <v>-62.430000000000007</v>
      </c>
      <c r="AF484" s="115" t="s">
        <v>482</v>
      </c>
      <c r="AG484" s="109" t="s">
        <v>491</v>
      </c>
      <c r="AH484" s="109" t="s">
        <v>184</v>
      </c>
      <c r="AI484" s="78">
        <v>588.33333333333303</v>
      </c>
      <c r="AJ484" s="78">
        <f t="shared" ref="AJ484:AJ547" si="181">ROUND(AI484*0.2,2)+AI484</f>
        <v>706.00333333333299</v>
      </c>
      <c r="AK484" s="72" t="b">
        <f t="shared" ref="AK484:AK547" si="182">A484=AF484</f>
        <v>1</v>
      </c>
      <c r="AL484" s="93">
        <f t="shared" ref="AL484:AL547" si="183">AJ484-G484</f>
        <v>213.00333333333299</v>
      </c>
      <c r="AM484" s="93">
        <f t="shared" ref="AM484:AM547" si="184">AN484/1.2</f>
        <v>958.33333333333337</v>
      </c>
      <c r="AN484" s="93">
        <f t="shared" ref="AN484:AN547" si="185">ROUND(AJ484+AJ484*J484,0)</f>
        <v>1150</v>
      </c>
      <c r="AO484" s="25">
        <f t="shared" ref="AO484:AO547" si="186">(AN484-AJ484)/AJ484</f>
        <v>0.62888749344904027</v>
      </c>
      <c r="AQ484" s="2">
        <f t="shared" ref="AQ484:AQ547" si="187">AN484-I484</f>
        <v>347</v>
      </c>
      <c r="AR484" s="2">
        <f t="shared" ref="AR484:AR547" si="188">ROUND(AI484,2)</f>
        <v>588.33000000000004</v>
      </c>
      <c r="AS484" t="b">
        <f>AF484='[3]Материалы в ДС'!A456</f>
        <v>1</v>
      </c>
      <c r="AT484" s="95">
        <f>AI484-'[3]Материалы в ДС'!D456</f>
        <v>0</v>
      </c>
    </row>
    <row r="485" ht="15" customHeight="1" outlineLevel="1">
      <c r="A485" s="108" t="s">
        <v>483</v>
      </c>
      <c r="B485" s="108"/>
      <c r="C485" s="108"/>
      <c r="D485" s="109" t="s">
        <v>491</v>
      </c>
      <c r="E485" s="109" t="s">
        <v>184</v>
      </c>
      <c r="F485" s="77">
        <v>472.5</v>
      </c>
      <c r="G485" s="78">
        <f t="shared" si="172"/>
        <v>567</v>
      </c>
      <c r="H485" s="78">
        <f t="shared" si="173"/>
        <v>845</v>
      </c>
      <c r="I485" s="78">
        <v>1014</v>
      </c>
      <c r="J485" s="25">
        <f t="shared" si="174"/>
        <v>0.78835978835978837</v>
      </c>
      <c r="K485" s="79" t="s">
        <v>483</v>
      </c>
      <c r="L485" s="75" t="s">
        <v>491</v>
      </c>
      <c r="M485" s="76" t="s">
        <v>184</v>
      </c>
      <c r="N485" s="80">
        <v>860</v>
      </c>
      <c r="O485" s="80">
        <f t="shared" si="175"/>
        <v>860</v>
      </c>
      <c r="P485" s="81">
        <f t="shared" si="171"/>
        <v>-154</v>
      </c>
      <c r="Q485" s="82" t="s">
        <v>483</v>
      </c>
      <c r="R485" s="114" t="s">
        <v>491</v>
      </c>
      <c r="S485" s="114" t="s">
        <v>184</v>
      </c>
      <c r="T485" s="85">
        <v>400.60000000000002</v>
      </c>
      <c r="U485" s="86" t="b">
        <f t="shared" si="176"/>
        <v>1</v>
      </c>
      <c r="V485" s="87">
        <f t="shared" si="177"/>
        <v>-71.899999999999977</v>
      </c>
      <c r="W485" s="108" t="s">
        <v>483</v>
      </c>
      <c r="X485" s="109" t="s">
        <v>701</v>
      </c>
      <c r="Y485" s="109" t="s">
        <v>184</v>
      </c>
      <c r="Z485" s="89">
        <v>1014</v>
      </c>
      <c r="AA485" s="90" t="b">
        <f t="shared" si="178"/>
        <v>1</v>
      </c>
      <c r="AB485" s="81">
        <f t="shared" si="179"/>
        <v>0</v>
      </c>
      <c r="AC485" s="91">
        <f t="shared" si="180"/>
        <v>-71.899999999999977</v>
      </c>
      <c r="AF485" s="115" t="s">
        <v>483</v>
      </c>
      <c r="AG485" s="109" t="s">
        <v>491</v>
      </c>
      <c r="AH485" s="109" t="s">
        <v>184</v>
      </c>
      <c r="AI485" s="78">
        <v>647.5</v>
      </c>
      <c r="AJ485" s="78">
        <f t="shared" si="181"/>
        <v>777</v>
      </c>
      <c r="AK485" s="72" t="b">
        <f t="shared" si="182"/>
        <v>1</v>
      </c>
      <c r="AL485" s="93">
        <f t="shared" si="183"/>
        <v>210</v>
      </c>
      <c r="AM485" s="93">
        <f t="shared" si="184"/>
        <v>1158.3333333333335</v>
      </c>
      <c r="AN485" s="93">
        <f t="shared" si="185"/>
        <v>1390</v>
      </c>
      <c r="AO485" s="25">
        <f t="shared" si="186"/>
        <v>0.78893178893178895</v>
      </c>
      <c r="AQ485" s="2">
        <f t="shared" si="187"/>
        <v>376</v>
      </c>
      <c r="AR485" s="2">
        <f t="shared" si="188"/>
        <v>647.5</v>
      </c>
      <c r="AS485" t="b">
        <f>AF485='[3]Материалы в ДС'!A457</f>
        <v>1</v>
      </c>
      <c r="AT485" s="95">
        <f>AI485-'[3]Материалы в ДС'!D457</f>
        <v>0</v>
      </c>
    </row>
    <row r="486" ht="15" customHeight="1" outlineLevel="1">
      <c r="A486" s="108" t="s">
        <v>484</v>
      </c>
      <c r="B486" s="108"/>
      <c r="C486" s="108"/>
      <c r="D486" s="109" t="s">
        <v>485</v>
      </c>
      <c r="E486" s="109" t="s">
        <v>184</v>
      </c>
      <c r="F486" s="77">
        <v>402.02999999999997</v>
      </c>
      <c r="G486" s="78">
        <f t="shared" si="172"/>
        <v>482.44</v>
      </c>
      <c r="H486" s="78">
        <f t="shared" si="173"/>
        <v>580</v>
      </c>
      <c r="I486" s="78">
        <v>696</v>
      </c>
      <c r="J486" s="25">
        <f t="shared" si="174"/>
        <v>0.44266644556836088</v>
      </c>
      <c r="K486" s="79" t="s">
        <v>484</v>
      </c>
      <c r="L486" s="75" t="s">
        <v>485</v>
      </c>
      <c r="M486" s="76" t="s">
        <v>184</v>
      </c>
      <c r="N486" s="80">
        <v>696</v>
      </c>
      <c r="O486" s="80">
        <f t="shared" si="175"/>
        <v>696</v>
      </c>
      <c r="P486" s="81">
        <f t="shared" si="171"/>
        <v>0</v>
      </c>
      <c r="Q486" s="82" t="s">
        <v>484</v>
      </c>
      <c r="R486" s="114" t="s">
        <v>485</v>
      </c>
      <c r="S486" s="114" t="s">
        <v>184</v>
      </c>
      <c r="T486" s="85">
        <v>402.02999999999997</v>
      </c>
      <c r="U486" s="86" t="b">
        <f t="shared" si="176"/>
        <v>1</v>
      </c>
      <c r="V486" s="87">
        <f t="shared" si="177"/>
        <v>0</v>
      </c>
      <c r="W486" s="108" t="s">
        <v>484</v>
      </c>
      <c r="X486" s="109" t="s">
        <v>485</v>
      </c>
      <c r="Y486" s="109" t="s">
        <v>184</v>
      </c>
      <c r="Z486" s="89">
        <v>696</v>
      </c>
      <c r="AA486" s="90" t="b">
        <f t="shared" si="178"/>
        <v>1</v>
      </c>
      <c r="AB486" s="81">
        <f t="shared" si="179"/>
        <v>0</v>
      </c>
      <c r="AC486" s="91">
        <f t="shared" si="180"/>
        <v>0</v>
      </c>
      <c r="AF486" s="115" t="s">
        <v>484</v>
      </c>
      <c r="AG486" s="109" t="s">
        <v>485</v>
      </c>
      <c r="AH486" s="109" t="s">
        <v>184</v>
      </c>
      <c r="AI486" s="78">
        <v>675</v>
      </c>
      <c r="AJ486" s="78">
        <f t="shared" si="181"/>
        <v>810</v>
      </c>
      <c r="AK486" s="72" t="b">
        <f t="shared" si="182"/>
        <v>1</v>
      </c>
      <c r="AL486" s="93">
        <f t="shared" si="183"/>
        <v>327.56</v>
      </c>
      <c r="AM486" s="93">
        <f t="shared" si="184"/>
        <v>974.16666666666674</v>
      </c>
      <c r="AN486" s="93">
        <f t="shared" si="185"/>
        <v>1169</v>
      </c>
      <c r="AO486" s="25">
        <f t="shared" si="186"/>
        <v>0.44320987654320987</v>
      </c>
      <c r="AQ486" s="2">
        <f t="shared" si="187"/>
        <v>473</v>
      </c>
      <c r="AR486" s="2">
        <f t="shared" si="188"/>
        <v>675</v>
      </c>
      <c r="AS486" t="b">
        <f>AF486='[3]Материалы в ДС'!A458</f>
        <v>1</v>
      </c>
      <c r="AT486" s="95">
        <f>AI486-'[3]Материалы в ДС'!D458</f>
        <v>0</v>
      </c>
    </row>
    <row r="487" ht="15" customHeight="1" outlineLevel="1">
      <c r="A487" s="108" t="s">
        <v>486</v>
      </c>
      <c r="B487" s="108"/>
      <c r="C487" s="108"/>
      <c r="D487" s="109" t="s">
        <v>469</v>
      </c>
      <c r="E487" s="109" t="s">
        <v>184</v>
      </c>
      <c r="F487" s="77">
        <v>436.24000000000001</v>
      </c>
      <c r="G487" s="78">
        <f t="shared" si="172"/>
        <v>523.49000000000001</v>
      </c>
      <c r="H487" s="78">
        <f t="shared" si="173"/>
        <v>690</v>
      </c>
      <c r="I487" s="78">
        <v>828</v>
      </c>
      <c r="J487" s="25">
        <f t="shared" si="174"/>
        <v>0.58169210491126866</v>
      </c>
      <c r="K487" s="158" t="s">
        <v>702</v>
      </c>
      <c r="L487" s="159" t="s">
        <v>703</v>
      </c>
      <c r="M487" s="165" t="s">
        <v>184</v>
      </c>
      <c r="N487" s="162">
        <v>508</v>
      </c>
      <c r="O487" s="162" t="s">
        <v>704</v>
      </c>
      <c r="P487" s="81" t="e">
        <f>O487-#REF!</f>
        <v>#VALUE!</v>
      </c>
      <c r="Q487" s="82" t="s">
        <v>486</v>
      </c>
      <c r="R487" s="114" t="s">
        <v>469</v>
      </c>
      <c r="S487" s="114" t="s">
        <v>184</v>
      </c>
      <c r="T487" s="85">
        <v>384.23000000000002</v>
      </c>
      <c r="U487" s="86" t="b">
        <f t="shared" si="176"/>
        <v>1</v>
      </c>
      <c r="V487" s="87">
        <f t="shared" si="177"/>
        <v>-52.009999999999991</v>
      </c>
      <c r="W487" s="108" t="s">
        <v>486</v>
      </c>
      <c r="X487" s="109" t="s">
        <v>469</v>
      </c>
      <c r="Y487" s="109" t="s">
        <v>184</v>
      </c>
      <c r="Z487" s="89">
        <v>828</v>
      </c>
      <c r="AA487" s="90" t="b">
        <f t="shared" si="178"/>
        <v>1</v>
      </c>
      <c r="AB487" s="81">
        <f t="shared" si="179"/>
        <v>0</v>
      </c>
      <c r="AC487" s="91">
        <f t="shared" si="180"/>
        <v>-52.009999999999991</v>
      </c>
      <c r="AF487" s="115" t="s">
        <v>486</v>
      </c>
      <c r="AG487" s="109" t="s">
        <v>469</v>
      </c>
      <c r="AH487" s="109" t="s">
        <v>184</v>
      </c>
      <c r="AI487" s="78">
        <v>694.16666666666697</v>
      </c>
      <c r="AJ487" s="78">
        <f t="shared" si="181"/>
        <v>832.99666666666701</v>
      </c>
      <c r="AK487" s="72" t="b">
        <f t="shared" si="182"/>
        <v>1</v>
      </c>
      <c r="AL487" s="93">
        <f t="shared" si="183"/>
        <v>309.506666666667</v>
      </c>
      <c r="AM487" s="93">
        <f t="shared" si="184"/>
        <v>1098.3333333333335</v>
      </c>
      <c r="AN487" s="93">
        <f t="shared" si="185"/>
        <v>1318</v>
      </c>
      <c r="AO487" s="25">
        <f t="shared" si="186"/>
        <v>0.58223922464675659</v>
      </c>
      <c r="AQ487" s="2">
        <f t="shared" si="187"/>
        <v>490</v>
      </c>
      <c r="AR487" s="2">
        <f t="shared" si="188"/>
        <v>694.16999999999996</v>
      </c>
      <c r="AS487" t="b">
        <f>AF487='[3]Материалы в ДС'!A459</f>
        <v>1</v>
      </c>
      <c r="AT487" s="95">
        <f>AI487-'[3]Материалы в ДС'!D459</f>
        <v>0</v>
      </c>
    </row>
    <row r="488" ht="15" customHeight="1" outlineLevel="1">
      <c r="A488" s="108" t="s">
        <v>487</v>
      </c>
      <c r="B488" s="108"/>
      <c r="C488" s="108"/>
      <c r="D488" s="109" t="s">
        <v>703</v>
      </c>
      <c r="E488" s="109" t="s">
        <v>184</v>
      </c>
      <c r="F488" s="77">
        <v>555</v>
      </c>
      <c r="G488" s="78">
        <f t="shared" si="172"/>
        <v>666</v>
      </c>
      <c r="H488" s="78">
        <f t="shared" si="173"/>
        <v>877.5</v>
      </c>
      <c r="I488" s="78">
        <v>1053</v>
      </c>
      <c r="J488" s="25">
        <f t="shared" si="174"/>
        <v>0.58108108108108114</v>
      </c>
      <c r="K488" s="158" t="s">
        <v>705</v>
      </c>
      <c r="L488" s="159" t="s">
        <v>703</v>
      </c>
      <c r="M488" s="165" t="s">
        <v>184</v>
      </c>
      <c r="N488" s="162">
        <v>848</v>
      </c>
      <c r="O488" s="162" t="s">
        <v>704</v>
      </c>
      <c r="P488" s="81" t="e">
        <f>O488-#REF!</f>
        <v>#VALUE!</v>
      </c>
      <c r="Q488" s="82" t="s">
        <v>487</v>
      </c>
      <c r="R488" s="114" t="s">
        <v>703</v>
      </c>
      <c r="S488" s="114" t="s">
        <v>184</v>
      </c>
      <c r="T488" s="85">
        <v>478.66000000000003</v>
      </c>
      <c r="U488" s="86" t="b">
        <f t="shared" si="176"/>
        <v>1</v>
      </c>
      <c r="V488" s="87">
        <f t="shared" si="177"/>
        <v>-76.339999999999975</v>
      </c>
      <c r="W488" s="108" t="s">
        <v>487</v>
      </c>
      <c r="X488" s="109" t="s">
        <v>703</v>
      </c>
      <c r="Y488" s="109" t="s">
        <v>184</v>
      </c>
      <c r="Z488" s="89">
        <v>1053</v>
      </c>
      <c r="AA488" s="90" t="b">
        <f t="shared" si="178"/>
        <v>1</v>
      </c>
      <c r="AB488" s="81">
        <f t="shared" si="179"/>
        <v>0</v>
      </c>
      <c r="AC488" s="91">
        <f t="shared" si="180"/>
        <v>-76.339999999999975</v>
      </c>
      <c r="AF488" s="115" t="s">
        <v>487</v>
      </c>
      <c r="AG488" s="109" t="s">
        <v>703</v>
      </c>
      <c r="AH488" s="109" t="s">
        <v>184</v>
      </c>
      <c r="AI488" s="78">
        <v>822.5</v>
      </c>
      <c r="AJ488" s="78">
        <f t="shared" si="181"/>
        <v>987</v>
      </c>
      <c r="AK488" s="72" t="b">
        <f t="shared" si="182"/>
        <v>1</v>
      </c>
      <c r="AL488" s="93">
        <f t="shared" si="183"/>
        <v>321</v>
      </c>
      <c r="AM488" s="93">
        <f t="shared" si="184"/>
        <v>1300.8333333333335</v>
      </c>
      <c r="AN488" s="93">
        <f t="shared" si="185"/>
        <v>1561</v>
      </c>
      <c r="AO488" s="25">
        <f t="shared" si="186"/>
        <v>0.58156028368794321</v>
      </c>
      <c r="AQ488" s="2">
        <f t="shared" si="187"/>
        <v>508</v>
      </c>
      <c r="AR488" s="2">
        <f t="shared" si="188"/>
        <v>822.5</v>
      </c>
      <c r="AS488" t="b">
        <f>AF488='[3]Материалы в ДС'!A460</f>
        <v>1</v>
      </c>
      <c r="AT488" s="95">
        <f>AI488-'[3]Материалы в ДС'!D460</f>
        <v>0</v>
      </c>
    </row>
    <row r="489" ht="15" customHeight="1" outlineLevel="1">
      <c r="A489" s="108" t="s">
        <v>488</v>
      </c>
      <c r="B489" s="108"/>
      <c r="C489" s="108"/>
      <c r="D489" s="109" t="s">
        <v>491</v>
      </c>
      <c r="E489" s="109" t="s">
        <v>184</v>
      </c>
      <c r="F489" s="77">
        <v>590</v>
      </c>
      <c r="G489" s="78">
        <f t="shared" si="172"/>
        <v>708</v>
      </c>
      <c r="H489" s="78">
        <f t="shared" si="173"/>
        <v>810.83000000000004</v>
      </c>
      <c r="I489" s="78">
        <v>973</v>
      </c>
      <c r="J489" s="25">
        <f t="shared" si="174"/>
        <v>0.37429378531073443</v>
      </c>
      <c r="K489" s="110" t="s">
        <v>486</v>
      </c>
      <c r="L489" s="111" t="s">
        <v>469</v>
      </c>
      <c r="M489" s="112" t="s">
        <v>184</v>
      </c>
      <c r="N489" s="113"/>
      <c r="O489" s="113">
        <v>729</v>
      </c>
      <c r="P489" s="81">
        <f t="shared" ref="P489:P491" si="189">O489-I487</f>
        <v>-99</v>
      </c>
      <c r="Q489" s="82" t="s">
        <v>488</v>
      </c>
      <c r="R489" s="114" t="s">
        <v>491</v>
      </c>
      <c r="S489" s="114" t="s">
        <v>184</v>
      </c>
      <c r="T489" s="85">
        <v>500.61000000000001</v>
      </c>
      <c r="U489" s="86" t="b">
        <f t="shared" si="176"/>
        <v>1</v>
      </c>
      <c r="V489" s="87">
        <f t="shared" si="177"/>
        <v>-89.389999999999986</v>
      </c>
      <c r="W489" s="108" t="s">
        <v>488</v>
      </c>
      <c r="X489" s="109" t="s">
        <v>701</v>
      </c>
      <c r="Y489" s="109" t="s">
        <v>184</v>
      </c>
      <c r="Z489" s="89">
        <v>973</v>
      </c>
      <c r="AA489" s="90" t="b">
        <f t="shared" si="178"/>
        <v>1</v>
      </c>
      <c r="AB489" s="81">
        <f t="shared" si="179"/>
        <v>0</v>
      </c>
      <c r="AC489" s="91">
        <f t="shared" si="180"/>
        <v>-89.389999999999986</v>
      </c>
      <c r="AF489" s="115" t="s">
        <v>488</v>
      </c>
      <c r="AG489" s="109" t="s">
        <v>491</v>
      </c>
      <c r="AH489" s="109" t="s">
        <v>184</v>
      </c>
      <c r="AI489" s="78">
        <v>818.33333333333303</v>
      </c>
      <c r="AJ489" s="78">
        <f t="shared" si="181"/>
        <v>982.0033333333331</v>
      </c>
      <c r="AK489" s="72" t="b">
        <f t="shared" si="182"/>
        <v>1</v>
      </c>
      <c r="AL489" s="93">
        <f t="shared" si="183"/>
        <v>274.0033333333331</v>
      </c>
      <c r="AM489" s="93">
        <f t="shared" si="184"/>
        <v>1125</v>
      </c>
      <c r="AN489" s="93">
        <f t="shared" si="185"/>
        <v>1350</v>
      </c>
      <c r="AO489" s="25">
        <f t="shared" si="186"/>
        <v>0.37474075104972521</v>
      </c>
      <c r="AQ489" s="2">
        <f t="shared" si="187"/>
        <v>377</v>
      </c>
      <c r="AR489" s="2">
        <f t="shared" si="188"/>
        <v>818.33000000000004</v>
      </c>
      <c r="AS489" t="b">
        <f>AF489='[3]Материалы в ДС'!A461</f>
        <v>1</v>
      </c>
      <c r="AT489" s="95">
        <f>AI489-'[3]Материалы в ДС'!D461</f>
        <v>0</v>
      </c>
    </row>
    <row r="490" ht="15" customHeight="1" outlineLevel="1">
      <c r="A490" s="108" t="s">
        <v>489</v>
      </c>
      <c r="B490" s="108"/>
      <c r="C490" s="108"/>
      <c r="D490" s="109" t="s">
        <v>471</v>
      </c>
      <c r="E490" s="109" t="s">
        <v>184</v>
      </c>
      <c r="F490" s="77">
        <v>719.16999999999996</v>
      </c>
      <c r="G490" s="78">
        <f t="shared" si="172"/>
        <v>863</v>
      </c>
      <c r="H490" s="78">
        <f t="shared" si="173"/>
        <v>1136.6700000000001</v>
      </c>
      <c r="I490" s="78">
        <v>1364</v>
      </c>
      <c r="J490" s="25">
        <f t="shared" si="174"/>
        <v>0.58053302433371967</v>
      </c>
      <c r="K490" s="110" t="s">
        <v>487</v>
      </c>
      <c r="L490" s="111" t="s">
        <v>703</v>
      </c>
      <c r="M490" s="112" t="s">
        <v>184</v>
      </c>
      <c r="N490" s="113"/>
      <c r="O490" s="113">
        <v>908</v>
      </c>
      <c r="P490" s="81">
        <f t="shared" si="189"/>
        <v>-145</v>
      </c>
      <c r="Q490" s="82" t="s">
        <v>489</v>
      </c>
      <c r="R490" s="114" t="s">
        <v>471</v>
      </c>
      <c r="S490" s="114" t="s">
        <v>184</v>
      </c>
      <c r="T490" s="85">
        <v>547.87</v>
      </c>
      <c r="U490" s="86" t="b">
        <f t="shared" si="176"/>
        <v>1</v>
      </c>
      <c r="V490" s="87">
        <f t="shared" si="177"/>
        <v>-171.29999999999995</v>
      </c>
      <c r="W490" s="108" t="s">
        <v>489</v>
      </c>
      <c r="X490" s="109" t="s">
        <v>471</v>
      </c>
      <c r="Y490" s="109" t="s">
        <v>184</v>
      </c>
      <c r="Z490" s="89">
        <v>1364</v>
      </c>
      <c r="AA490" s="90" t="b">
        <f t="shared" si="178"/>
        <v>1</v>
      </c>
      <c r="AB490" s="81">
        <f t="shared" si="179"/>
        <v>0</v>
      </c>
      <c r="AC490" s="91">
        <f t="shared" si="180"/>
        <v>-171.29999999999995</v>
      </c>
      <c r="AF490" s="115" t="s">
        <v>489</v>
      </c>
      <c r="AG490" s="109" t="s">
        <v>471</v>
      </c>
      <c r="AH490" s="109" t="s">
        <v>184</v>
      </c>
      <c r="AI490" s="78">
        <v>1040</v>
      </c>
      <c r="AJ490" s="78">
        <f t="shared" si="181"/>
        <v>1248</v>
      </c>
      <c r="AK490" s="72" t="b">
        <f t="shared" si="182"/>
        <v>1</v>
      </c>
      <c r="AL490" s="93">
        <f t="shared" si="183"/>
        <v>385</v>
      </c>
      <c r="AM490" s="93">
        <f t="shared" si="184"/>
        <v>1644.1666666666667</v>
      </c>
      <c r="AN490" s="93">
        <f t="shared" si="185"/>
        <v>1973</v>
      </c>
      <c r="AO490" s="25">
        <f t="shared" si="186"/>
        <v>0.58092948717948723</v>
      </c>
      <c r="AQ490" s="2">
        <f t="shared" si="187"/>
        <v>609</v>
      </c>
      <c r="AR490" s="2">
        <f t="shared" si="188"/>
        <v>1040</v>
      </c>
      <c r="AS490" t="b">
        <f>AF490='[3]Материалы в ДС'!A462</f>
        <v>1</v>
      </c>
      <c r="AT490" s="95">
        <f>AI490-'[3]Материалы в ДС'!D462</f>
        <v>0</v>
      </c>
    </row>
    <row r="491" ht="15" customHeight="1" outlineLevel="1">
      <c r="A491" s="108" t="s">
        <v>490</v>
      </c>
      <c r="B491" s="108"/>
      <c r="C491" s="108"/>
      <c r="D491" s="109" t="s">
        <v>491</v>
      </c>
      <c r="E491" s="109" t="s">
        <v>184</v>
      </c>
      <c r="F491" s="77">
        <v>607.5</v>
      </c>
      <c r="G491" s="78">
        <f t="shared" si="172"/>
        <v>729</v>
      </c>
      <c r="H491" s="78">
        <f t="shared" si="173"/>
        <v>922.5</v>
      </c>
      <c r="I491" s="78">
        <v>1107</v>
      </c>
      <c r="J491" s="25">
        <f t="shared" si="174"/>
        <v>0.5185185185185186</v>
      </c>
      <c r="K491" s="79" t="s">
        <v>488</v>
      </c>
      <c r="L491" s="75" t="s">
        <v>491</v>
      </c>
      <c r="M491" s="76" t="s">
        <v>184</v>
      </c>
      <c r="N491" s="80">
        <v>826</v>
      </c>
      <c r="O491" s="80">
        <f t="shared" si="175"/>
        <v>826</v>
      </c>
      <c r="P491" s="81">
        <f t="shared" si="189"/>
        <v>-147</v>
      </c>
      <c r="Q491" s="82" t="s">
        <v>490</v>
      </c>
      <c r="R491" s="114" t="s">
        <v>491</v>
      </c>
      <c r="S491" s="114" t="s">
        <v>184</v>
      </c>
      <c r="T491" s="85">
        <v>581.33000000000004</v>
      </c>
      <c r="U491" s="86" t="b">
        <f t="shared" si="176"/>
        <v>1</v>
      </c>
      <c r="V491" s="87">
        <f t="shared" si="177"/>
        <v>-26.169999999999959</v>
      </c>
      <c r="W491" s="108" t="s">
        <v>490</v>
      </c>
      <c r="X491" s="109" t="s">
        <v>701</v>
      </c>
      <c r="Y491" s="109" t="s">
        <v>184</v>
      </c>
      <c r="Z491" s="89">
        <v>1107</v>
      </c>
      <c r="AA491" s="90" t="b">
        <f t="shared" si="178"/>
        <v>1</v>
      </c>
      <c r="AB491" s="81">
        <f t="shared" si="179"/>
        <v>0</v>
      </c>
      <c r="AC491" s="91">
        <f t="shared" si="180"/>
        <v>-26.169999999999959</v>
      </c>
      <c r="AF491" s="115" t="s">
        <v>490</v>
      </c>
      <c r="AG491" s="109" t="s">
        <v>491</v>
      </c>
      <c r="AH491" s="109" t="s">
        <v>184</v>
      </c>
      <c r="AI491" s="78">
        <v>966.66999999999996</v>
      </c>
      <c r="AJ491" s="78">
        <f t="shared" si="181"/>
        <v>1160</v>
      </c>
      <c r="AK491" s="72" t="b">
        <f t="shared" si="182"/>
        <v>1</v>
      </c>
      <c r="AL491" s="93">
        <f t="shared" si="183"/>
        <v>431</v>
      </c>
      <c r="AM491" s="93">
        <f t="shared" si="184"/>
        <v>1467.5</v>
      </c>
      <c r="AN491" s="93">
        <f t="shared" si="185"/>
        <v>1761</v>
      </c>
      <c r="AO491" s="25">
        <f t="shared" si="186"/>
        <v>0.51810344827586208</v>
      </c>
      <c r="AQ491" s="2">
        <f t="shared" si="187"/>
        <v>654</v>
      </c>
      <c r="AR491" s="2">
        <f t="shared" si="188"/>
        <v>966.67000000000007</v>
      </c>
      <c r="AS491" t="b">
        <f>AF491='[3]Материалы в ДС'!A463</f>
        <v>1</v>
      </c>
      <c r="AT491" s="95">
        <f>AI491-'[3]Материалы в ДС'!D463</f>
        <v>0.0033333333329892412</v>
      </c>
    </row>
    <row r="492" ht="15" customHeight="1" outlineLevel="1">
      <c r="A492" s="108" t="s">
        <v>468</v>
      </c>
      <c r="B492" s="108"/>
      <c r="C492" s="108"/>
      <c r="D492" s="109" t="s">
        <v>469</v>
      </c>
      <c r="E492" s="109" t="s">
        <v>184</v>
      </c>
      <c r="F492" s="77">
        <v>48.75</v>
      </c>
      <c r="G492" s="78">
        <f t="shared" si="172"/>
        <v>58.5</v>
      </c>
      <c r="H492" s="78">
        <f t="shared" si="173"/>
        <v>66.670000000000002</v>
      </c>
      <c r="I492" s="78">
        <v>80</v>
      </c>
      <c r="J492" s="25">
        <f t="shared" si="174"/>
        <v>0.36752136752136755</v>
      </c>
      <c r="K492" s="158" t="s">
        <v>706</v>
      </c>
      <c r="L492" s="159" t="s">
        <v>491</v>
      </c>
      <c r="M492" s="165" t="s">
        <v>184</v>
      </c>
      <c r="N492" s="162">
        <v>930</v>
      </c>
      <c r="O492" s="162" t="s">
        <v>704</v>
      </c>
      <c r="P492" s="81" t="e">
        <f>O492-#REF!</f>
        <v>#VALUE!</v>
      </c>
      <c r="Q492" s="82" t="s">
        <v>468</v>
      </c>
      <c r="R492" s="114" t="s">
        <v>469</v>
      </c>
      <c r="S492" s="114" t="s">
        <v>184</v>
      </c>
      <c r="T492" s="85">
        <v>47.579999999999998</v>
      </c>
      <c r="U492" s="86" t="b">
        <f t="shared" si="176"/>
        <v>1</v>
      </c>
      <c r="V492" s="87">
        <f t="shared" si="177"/>
        <v>-1.1700000000000017</v>
      </c>
      <c r="W492" s="108" t="s">
        <v>468</v>
      </c>
      <c r="X492" s="191" t="s">
        <v>469</v>
      </c>
      <c r="Y492" s="109" t="s">
        <v>184</v>
      </c>
      <c r="Z492" s="89">
        <v>80</v>
      </c>
      <c r="AA492" s="90" t="b">
        <f t="shared" si="178"/>
        <v>1</v>
      </c>
      <c r="AB492" s="81">
        <f t="shared" si="179"/>
        <v>0</v>
      </c>
      <c r="AC492" s="91">
        <f t="shared" si="180"/>
        <v>-1.1700000000000017</v>
      </c>
      <c r="AF492" s="115" t="s">
        <v>468</v>
      </c>
      <c r="AG492" s="109" t="s">
        <v>469</v>
      </c>
      <c r="AH492" s="109" t="s">
        <v>184</v>
      </c>
      <c r="AI492" s="78">
        <v>68.329999999999998</v>
      </c>
      <c r="AJ492" s="78">
        <f t="shared" si="181"/>
        <v>82</v>
      </c>
      <c r="AK492" s="72" t="b">
        <f t="shared" si="182"/>
        <v>1</v>
      </c>
      <c r="AL492" s="93">
        <f t="shared" si="183"/>
        <v>23.5</v>
      </c>
      <c r="AM492" s="93">
        <f t="shared" si="184"/>
        <v>93.333333333333343</v>
      </c>
      <c r="AN492" s="93">
        <f t="shared" si="185"/>
        <v>112</v>
      </c>
      <c r="AO492" s="25">
        <f t="shared" si="186"/>
        <v>0.36585365853658536</v>
      </c>
      <c r="AQ492" s="2">
        <f t="shared" si="187"/>
        <v>32</v>
      </c>
      <c r="AR492" s="2">
        <f t="shared" si="188"/>
        <v>68.329999999999998</v>
      </c>
      <c r="AS492" t="b">
        <f>AF492='[3]Материалы в ДС'!A464</f>
        <v>1</v>
      </c>
      <c r="AT492" s="95">
        <f>AI492-'[3]Материалы в ДС'!D464</f>
        <v>0</v>
      </c>
    </row>
    <row r="493" ht="15" customHeight="1" outlineLevel="1">
      <c r="A493" s="108" t="s">
        <v>492</v>
      </c>
      <c r="B493" s="108"/>
      <c r="C493" s="108"/>
      <c r="D493" s="109" t="s">
        <v>469</v>
      </c>
      <c r="E493" s="109" t="s">
        <v>184</v>
      </c>
      <c r="F493" s="77">
        <v>100.94</v>
      </c>
      <c r="G493" s="78">
        <f t="shared" si="172"/>
        <v>121.13</v>
      </c>
      <c r="H493" s="78">
        <f t="shared" si="173"/>
        <v>158.33000000000001</v>
      </c>
      <c r="I493" s="78">
        <v>190</v>
      </c>
      <c r="J493" s="25">
        <f t="shared" si="174"/>
        <v>0.56856270123008334</v>
      </c>
      <c r="K493" s="110" t="s">
        <v>489</v>
      </c>
      <c r="L493" s="111" t="s">
        <v>471</v>
      </c>
      <c r="M493" s="112" t="s">
        <v>184</v>
      </c>
      <c r="N493" s="113"/>
      <c r="O493" s="113">
        <v>1039</v>
      </c>
      <c r="P493" s="81">
        <f t="shared" ref="P493:P522" si="190">O493-I490</f>
        <v>-325</v>
      </c>
      <c r="Q493" s="82" t="s">
        <v>492</v>
      </c>
      <c r="R493" s="114" t="s">
        <v>469</v>
      </c>
      <c r="S493" s="114" t="s">
        <v>184</v>
      </c>
      <c r="T493" s="85">
        <v>96.129999999999995</v>
      </c>
      <c r="U493" s="86" t="b">
        <f t="shared" si="176"/>
        <v>1</v>
      </c>
      <c r="V493" s="87">
        <f t="shared" si="177"/>
        <v>-4.8100000000000023</v>
      </c>
      <c r="W493" s="108" t="s">
        <v>492</v>
      </c>
      <c r="X493" s="191" t="s">
        <v>469</v>
      </c>
      <c r="Y493" s="109" t="s">
        <v>184</v>
      </c>
      <c r="Z493" s="89">
        <v>190</v>
      </c>
      <c r="AA493" s="90" t="b">
        <f t="shared" si="178"/>
        <v>1</v>
      </c>
      <c r="AB493" s="81">
        <f t="shared" si="179"/>
        <v>0</v>
      </c>
      <c r="AC493" s="91">
        <f t="shared" si="180"/>
        <v>-4.8100000000000023</v>
      </c>
      <c r="AF493" s="115" t="s">
        <v>492</v>
      </c>
      <c r="AG493" s="109" t="s">
        <v>469</v>
      </c>
      <c r="AH493" s="109" t="s">
        <v>184</v>
      </c>
      <c r="AI493" s="78">
        <v>153.33000000000001</v>
      </c>
      <c r="AJ493" s="78">
        <f t="shared" si="181"/>
        <v>184</v>
      </c>
      <c r="AK493" s="72" t="b">
        <f t="shared" si="182"/>
        <v>1</v>
      </c>
      <c r="AL493" s="93">
        <f t="shared" si="183"/>
        <v>62.870000000000005</v>
      </c>
      <c r="AM493" s="93">
        <f t="shared" si="184"/>
        <v>240.83333333333334</v>
      </c>
      <c r="AN493" s="93">
        <f t="shared" si="185"/>
        <v>289</v>
      </c>
      <c r="AO493" s="25">
        <f t="shared" si="186"/>
        <v>0.57065217391304346</v>
      </c>
      <c r="AQ493" s="2">
        <f t="shared" si="187"/>
        <v>99</v>
      </c>
      <c r="AR493" s="2">
        <f t="shared" si="188"/>
        <v>153.33000000000001</v>
      </c>
      <c r="AS493" t="b">
        <f>AF493='[3]Материалы в ДС'!A465</f>
        <v>1</v>
      </c>
      <c r="AT493" s="95">
        <f>AI493-'[3]Материалы в ДС'!D465</f>
        <v>0</v>
      </c>
    </row>
    <row r="494" ht="15" customHeight="1" outlineLevel="1">
      <c r="A494" s="108" t="s">
        <v>493</v>
      </c>
      <c r="B494" s="108"/>
      <c r="C494" s="108"/>
      <c r="D494" s="109" t="s">
        <v>469</v>
      </c>
      <c r="E494" s="109" t="s">
        <v>184</v>
      </c>
      <c r="F494" s="77">
        <v>122.65000000000001</v>
      </c>
      <c r="G494" s="78">
        <f t="shared" si="172"/>
        <v>147.18000000000001</v>
      </c>
      <c r="H494" s="78">
        <f t="shared" si="173"/>
        <v>178.33000000000001</v>
      </c>
      <c r="I494" s="78">
        <v>214</v>
      </c>
      <c r="J494" s="25">
        <f t="shared" si="174"/>
        <v>0.45400190243239558</v>
      </c>
      <c r="K494" s="79" t="s">
        <v>490</v>
      </c>
      <c r="L494" s="75" t="s">
        <v>491</v>
      </c>
      <c r="M494" s="76" t="s">
        <v>184</v>
      </c>
      <c r="N494" s="80">
        <v>1059</v>
      </c>
      <c r="O494" s="80">
        <f t="shared" si="175"/>
        <v>1059</v>
      </c>
      <c r="P494" s="81">
        <f t="shared" si="190"/>
        <v>-48</v>
      </c>
      <c r="Q494" s="82" t="s">
        <v>493</v>
      </c>
      <c r="R494" s="114" t="s">
        <v>469</v>
      </c>
      <c r="S494" s="114" t="s">
        <v>184</v>
      </c>
      <c r="T494" s="85">
        <v>116.95</v>
      </c>
      <c r="U494" s="86" t="b">
        <f t="shared" si="176"/>
        <v>1</v>
      </c>
      <c r="V494" s="87">
        <f t="shared" si="177"/>
        <v>-5.7000000000000028</v>
      </c>
      <c r="W494" s="108" t="s">
        <v>493</v>
      </c>
      <c r="X494" s="191" t="s">
        <v>469</v>
      </c>
      <c r="Y494" s="109" t="s">
        <v>184</v>
      </c>
      <c r="Z494" s="89">
        <v>214</v>
      </c>
      <c r="AA494" s="90" t="b">
        <f t="shared" si="178"/>
        <v>1</v>
      </c>
      <c r="AB494" s="81">
        <f t="shared" si="179"/>
        <v>0</v>
      </c>
      <c r="AC494" s="91">
        <f t="shared" si="180"/>
        <v>-5.7000000000000028</v>
      </c>
      <c r="AF494" s="115" t="s">
        <v>493</v>
      </c>
      <c r="AG494" s="109" t="s">
        <v>469</v>
      </c>
      <c r="AH494" s="109" t="s">
        <v>184</v>
      </c>
      <c r="AI494" s="78">
        <v>186.66999999999999</v>
      </c>
      <c r="AJ494" s="78">
        <f t="shared" si="181"/>
        <v>224</v>
      </c>
      <c r="AK494" s="72" t="b">
        <f t="shared" si="182"/>
        <v>1</v>
      </c>
      <c r="AL494" s="93">
        <f t="shared" si="183"/>
        <v>76.819999999999993</v>
      </c>
      <c r="AM494" s="93">
        <f t="shared" si="184"/>
        <v>271.66666666666669</v>
      </c>
      <c r="AN494" s="93">
        <f t="shared" si="185"/>
        <v>326</v>
      </c>
      <c r="AO494" s="25">
        <f t="shared" si="186"/>
        <v>0.45535714285714285</v>
      </c>
      <c r="AQ494" s="2">
        <f t="shared" si="187"/>
        <v>112</v>
      </c>
      <c r="AR494" s="2">
        <f t="shared" si="188"/>
        <v>186.67000000000002</v>
      </c>
      <c r="AS494" t="b">
        <f>AF494='[3]Материалы в ДС'!A466</f>
        <v>1</v>
      </c>
      <c r="AT494" s="95">
        <f>AI494-'[3]Материалы в ДС'!D466</f>
        <v>0</v>
      </c>
    </row>
    <row r="495" ht="15" customHeight="1" outlineLevel="1">
      <c r="A495" s="108" t="s">
        <v>494</v>
      </c>
      <c r="B495" s="108"/>
      <c r="C495" s="108"/>
      <c r="D495" s="109" t="s">
        <v>469</v>
      </c>
      <c r="E495" s="109" t="s">
        <v>184</v>
      </c>
      <c r="F495" s="77">
        <v>140.93000000000001</v>
      </c>
      <c r="G495" s="78">
        <f t="shared" si="172"/>
        <v>169.12</v>
      </c>
      <c r="H495" s="78">
        <f t="shared" si="173"/>
        <v>235</v>
      </c>
      <c r="I495" s="78">
        <v>282</v>
      </c>
      <c r="J495" s="25">
        <f t="shared" si="174"/>
        <v>0.6674550614947965</v>
      </c>
      <c r="K495" s="154" t="s">
        <v>468</v>
      </c>
      <c r="L495" s="75" t="s">
        <v>469</v>
      </c>
      <c r="M495" s="76" t="s">
        <v>184</v>
      </c>
      <c r="N495" s="80">
        <v>78</v>
      </c>
      <c r="O495" s="80">
        <f t="shared" si="175"/>
        <v>78</v>
      </c>
      <c r="P495" s="81">
        <f t="shared" si="190"/>
        <v>-2</v>
      </c>
      <c r="Q495" s="82" t="s">
        <v>494</v>
      </c>
      <c r="R495" s="114" t="s">
        <v>469</v>
      </c>
      <c r="S495" s="114" t="s">
        <v>184</v>
      </c>
      <c r="T495" s="85">
        <v>133.50999999999999</v>
      </c>
      <c r="U495" s="86" t="b">
        <f t="shared" si="176"/>
        <v>1</v>
      </c>
      <c r="V495" s="87">
        <f t="shared" si="177"/>
        <v>-7.4200000000000159</v>
      </c>
      <c r="W495" s="108" t="s">
        <v>494</v>
      </c>
      <c r="X495" s="191" t="s">
        <v>469</v>
      </c>
      <c r="Y495" s="109" t="s">
        <v>184</v>
      </c>
      <c r="Z495" s="89">
        <v>282</v>
      </c>
      <c r="AA495" s="90" t="b">
        <f t="shared" si="178"/>
        <v>1</v>
      </c>
      <c r="AB495" s="81">
        <f t="shared" si="179"/>
        <v>0</v>
      </c>
      <c r="AC495" s="91">
        <f t="shared" si="180"/>
        <v>-7.4200000000000159</v>
      </c>
      <c r="AF495" s="115" t="s">
        <v>494</v>
      </c>
      <c r="AG495" s="109" t="s">
        <v>469</v>
      </c>
      <c r="AH495" s="109" t="s">
        <v>184</v>
      </c>
      <c r="AI495" s="78">
        <v>217.5</v>
      </c>
      <c r="AJ495" s="78">
        <f t="shared" si="181"/>
        <v>261</v>
      </c>
      <c r="AK495" s="72" t="b">
        <f t="shared" si="182"/>
        <v>1</v>
      </c>
      <c r="AL495" s="93">
        <f t="shared" si="183"/>
        <v>91.879999999999995</v>
      </c>
      <c r="AM495" s="93">
        <f t="shared" si="184"/>
        <v>362.5</v>
      </c>
      <c r="AN495" s="93">
        <f t="shared" si="185"/>
        <v>435</v>
      </c>
      <c r="AO495" s="25">
        <f t="shared" si="186"/>
        <v>0.66666666666666663</v>
      </c>
      <c r="AQ495" s="2">
        <f t="shared" si="187"/>
        <v>153</v>
      </c>
      <c r="AR495" s="2">
        <f t="shared" si="188"/>
        <v>217.5</v>
      </c>
      <c r="AS495" t="b">
        <f>AF495='[3]Материалы в ДС'!A467</f>
        <v>1</v>
      </c>
      <c r="AT495" s="95">
        <f>AI495-'[3]Материалы в ДС'!D467</f>
        <v>0</v>
      </c>
    </row>
    <row r="496" ht="15" customHeight="1" outlineLevel="1">
      <c r="A496" s="108" t="s">
        <v>495</v>
      </c>
      <c r="B496" s="108"/>
      <c r="C496" s="108"/>
      <c r="D496" s="109" t="s">
        <v>469</v>
      </c>
      <c r="E496" s="109" t="s">
        <v>184</v>
      </c>
      <c r="F496" s="77">
        <v>199.16999999999999</v>
      </c>
      <c r="G496" s="78">
        <f t="shared" si="172"/>
        <v>239</v>
      </c>
      <c r="H496" s="78">
        <f t="shared" si="173"/>
        <v>280</v>
      </c>
      <c r="I496" s="78">
        <v>336</v>
      </c>
      <c r="J496" s="25">
        <f t="shared" si="174"/>
        <v>0.40585774058577395</v>
      </c>
      <c r="K496" s="79" t="s">
        <v>492</v>
      </c>
      <c r="L496" s="75" t="s">
        <v>469</v>
      </c>
      <c r="M496" s="76" t="s">
        <v>184</v>
      </c>
      <c r="N496" s="80">
        <v>181</v>
      </c>
      <c r="O496" s="80">
        <f t="shared" si="175"/>
        <v>181</v>
      </c>
      <c r="P496" s="81">
        <f t="shared" si="190"/>
        <v>-9</v>
      </c>
      <c r="Q496" s="82" t="s">
        <v>495</v>
      </c>
      <c r="R496" s="114" t="s">
        <v>469</v>
      </c>
      <c r="S496" s="114" t="s">
        <v>184</v>
      </c>
      <c r="T496" s="85">
        <v>199.16999999999999</v>
      </c>
      <c r="U496" s="86" t="b">
        <f t="shared" si="176"/>
        <v>1</v>
      </c>
      <c r="V496" s="87">
        <f t="shared" si="177"/>
        <v>0</v>
      </c>
      <c r="W496" s="108" t="s">
        <v>495</v>
      </c>
      <c r="X496" s="191" t="s">
        <v>469</v>
      </c>
      <c r="Y496" s="109" t="s">
        <v>184</v>
      </c>
      <c r="Z496" s="89">
        <v>336</v>
      </c>
      <c r="AA496" s="90" t="b">
        <f t="shared" si="178"/>
        <v>1</v>
      </c>
      <c r="AB496" s="81">
        <f t="shared" si="179"/>
        <v>0</v>
      </c>
      <c r="AC496" s="91">
        <f t="shared" si="180"/>
        <v>0</v>
      </c>
      <c r="AF496" s="115" t="s">
        <v>495</v>
      </c>
      <c r="AG496" s="109" t="s">
        <v>469</v>
      </c>
      <c r="AH496" s="109" t="s">
        <v>184</v>
      </c>
      <c r="AI496" s="78">
        <v>305</v>
      </c>
      <c r="AJ496" s="78">
        <f t="shared" si="181"/>
        <v>366</v>
      </c>
      <c r="AK496" s="72" t="b">
        <f t="shared" si="182"/>
        <v>1</v>
      </c>
      <c r="AL496" s="93">
        <f t="shared" si="183"/>
        <v>127</v>
      </c>
      <c r="AM496" s="93">
        <f t="shared" si="184"/>
        <v>429.16666666666669</v>
      </c>
      <c r="AN496" s="93">
        <f t="shared" si="185"/>
        <v>515</v>
      </c>
      <c r="AO496" s="25">
        <f t="shared" si="186"/>
        <v>0.40710382513661203</v>
      </c>
      <c r="AQ496" s="2">
        <f t="shared" si="187"/>
        <v>179</v>
      </c>
      <c r="AR496" s="2">
        <f t="shared" si="188"/>
        <v>305</v>
      </c>
      <c r="AS496" t="b">
        <f>AF496='[3]Материалы в ДС'!A468</f>
        <v>1</v>
      </c>
      <c r="AT496" s="95">
        <f>AI496-'[3]Материалы в ДС'!D468</f>
        <v>0</v>
      </c>
    </row>
    <row r="497" ht="15" customHeight="1" outlineLevel="1">
      <c r="A497" s="108" t="s">
        <v>496</v>
      </c>
      <c r="B497" s="108"/>
      <c r="C497" s="108"/>
      <c r="D497" s="109" t="s">
        <v>469</v>
      </c>
      <c r="E497" s="109" t="s">
        <v>184</v>
      </c>
      <c r="F497" s="77">
        <v>287.5</v>
      </c>
      <c r="G497" s="78">
        <f t="shared" si="172"/>
        <v>345</v>
      </c>
      <c r="H497" s="78">
        <f t="shared" si="173"/>
        <v>383.32999999999998</v>
      </c>
      <c r="I497" s="78">
        <v>460</v>
      </c>
      <c r="J497" s="25">
        <f t="shared" si="174"/>
        <v>0.33333333333333326</v>
      </c>
      <c r="K497" s="79" t="s">
        <v>493</v>
      </c>
      <c r="L497" s="75" t="s">
        <v>469</v>
      </c>
      <c r="M497" s="76" t="s">
        <v>184</v>
      </c>
      <c r="N497" s="80">
        <v>204</v>
      </c>
      <c r="O497" s="80">
        <f t="shared" si="175"/>
        <v>204</v>
      </c>
      <c r="P497" s="81">
        <f t="shared" si="190"/>
        <v>-10</v>
      </c>
      <c r="Q497" s="82" t="s">
        <v>496</v>
      </c>
      <c r="R497" s="114" t="s">
        <v>469</v>
      </c>
      <c r="S497" s="114" t="s">
        <v>184</v>
      </c>
      <c r="T497" s="85">
        <v>287.5</v>
      </c>
      <c r="U497" s="86" t="b">
        <f t="shared" si="176"/>
        <v>1</v>
      </c>
      <c r="V497" s="87">
        <f t="shared" si="177"/>
        <v>0</v>
      </c>
      <c r="W497" s="108" t="s">
        <v>496</v>
      </c>
      <c r="X497" s="191" t="s">
        <v>469</v>
      </c>
      <c r="Y497" s="109" t="s">
        <v>184</v>
      </c>
      <c r="Z497" s="89">
        <v>460</v>
      </c>
      <c r="AA497" s="90" t="b">
        <f t="shared" si="178"/>
        <v>1</v>
      </c>
      <c r="AB497" s="81">
        <f t="shared" si="179"/>
        <v>0</v>
      </c>
      <c r="AC497" s="91">
        <f t="shared" si="180"/>
        <v>0</v>
      </c>
      <c r="AF497" s="115" t="s">
        <v>496</v>
      </c>
      <c r="AG497" s="109" t="s">
        <v>469</v>
      </c>
      <c r="AH497" s="109" t="s">
        <v>184</v>
      </c>
      <c r="AI497" s="78">
        <v>443.32999999999998</v>
      </c>
      <c r="AJ497" s="78">
        <f t="shared" si="181"/>
        <v>532</v>
      </c>
      <c r="AK497" s="72" t="b">
        <f t="shared" si="182"/>
        <v>1</v>
      </c>
      <c r="AL497" s="93">
        <f t="shared" si="183"/>
        <v>187</v>
      </c>
      <c r="AM497" s="93">
        <f t="shared" si="184"/>
        <v>590.83333333333337</v>
      </c>
      <c r="AN497" s="93">
        <f t="shared" si="185"/>
        <v>709</v>
      </c>
      <c r="AO497" s="25">
        <f t="shared" si="186"/>
        <v>0.33270676691729323</v>
      </c>
      <c r="AQ497" s="2">
        <f t="shared" si="187"/>
        <v>249</v>
      </c>
      <c r="AR497" s="2">
        <f t="shared" si="188"/>
        <v>443.32999999999998</v>
      </c>
      <c r="AS497" t="b">
        <f>AF497='[3]Материалы в ДС'!A469</f>
        <v>1</v>
      </c>
      <c r="AT497" s="95">
        <f>AI497-'[3]Материалы в ДС'!D469</f>
        <v>0</v>
      </c>
    </row>
    <row r="498" ht="15" customHeight="1" outlineLevel="1">
      <c r="A498" s="108" t="s">
        <v>497</v>
      </c>
      <c r="B498" s="108"/>
      <c r="C498" s="108"/>
      <c r="D498" s="109" t="s">
        <v>469</v>
      </c>
      <c r="E498" s="109" t="s">
        <v>184</v>
      </c>
      <c r="F498" s="77">
        <v>238.97999999999999</v>
      </c>
      <c r="G498" s="78">
        <f t="shared" si="172"/>
        <v>286.78000000000003</v>
      </c>
      <c r="H498" s="78">
        <f t="shared" si="173"/>
        <v>337.5</v>
      </c>
      <c r="I498" s="78">
        <v>405</v>
      </c>
      <c r="J498" s="25">
        <f t="shared" si="174"/>
        <v>0.41223237324778572</v>
      </c>
      <c r="K498" s="79" t="s">
        <v>494</v>
      </c>
      <c r="L498" s="75" t="s">
        <v>469</v>
      </c>
      <c r="M498" s="76" t="s">
        <v>184</v>
      </c>
      <c r="N498" s="80">
        <v>267</v>
      </c>
      <c r="O498" s="80">
        <f t="shared" si="175"/>
        <v>267</v>
      </c>
      <c r="P498" s="81">
        <f t="shared" si="190"/>
        <v>-15</v>
      </c>
      <c r="Q498" s="82" t="s">
        <v>497</v>
      </c>
      <c r="R498" s="114" t="s">
        <v>469</v>
      </c>
      <c r="S498" s="114" t="s">
        <v>184</v>
      </c>
      <c r="T498" s="85">
        <v>225.56</v>
      </c>
      <c r="U498" s="86" t="b">
        <f t="shared" si="176"/>
        <v>1</v>
      </c>
      <c r="V498" s="87">
        <f t="shared" si="177"/>
        <v>-13.419999999999987</v>
      </c>
      <c r="W498" s="108" t="s">
        <v>497</v>
      </c>
      <c r="X498" s="191" t="s">
        <v>469</v>
      </c>
      <c r="Y498" s="109" t="s">
        <v>184</v>
      </c>
      <c r="Z498" s="89">
        <v>405</v>
      </c>
      <c r="AA498" s="90" t="b">
        <f t="shared" si="178"/>
        <v>1</v>
      </c>
      <c r="AB498" s="81">
        <f t="shared" si="179"/>
        <v>0</v>
      </c>
      <c r="AC498" s="91">
        <f t="shared" si="180"/>
        <v>-13.419999999999987</v>
      </c>
      <c r="AF498" s="115" t="s">
        <v>497</v>
      </c>
      <c r="AG498" s="109" t="s">
        <v>469</v>
      </c>
      <c r="AH498" s="109" t="s">
        <v>184</v>
      </c>
      <c r="AI498" s="78">
        <v>370</v>
      </c>
      <c r="AJ498" s="78">
        <f t="shared" si="181"/>
        <v>444</v>
      </c>
      <c r="AK498" s="72" t="b">
        <f t="shared" si="182"/>
        <v>1</v>
      </c>
      <c r="AL498" s="93">
        <f t="shared" si="183"/>
        <v>157.21999999999997</v>
      </c>
      <c r="AM498" s="93">
        <f t="shared" si="184"/>
        <v>522.5</v>
      </c>
      <c r="AN498" s="93">
        <f t="shared" si="185"/>
        <v>627</v>
      </c>
      <c r="AO498" s="25">
        <f t="shared" si="186"/>
        <v>0.41216216216216217</v>
      </c>
      <c r="AQ498" s="2">
        <f t="shared" si="187"/>
        <v>222</v>
      </c>
      <c r="AR498" s="2">
        <f t="shared" si="188"/>
        <v>370</v>
      </c>
      <c r="AS498" t="b">
        <f>AF498='[3]Материалы в ДС'!A470</f>
        <v>1</v>
      </c>
      <c r="AT498" s="95">
        <f>AI498-'[3]Материалы в ДС'!D470</f>
        <v>0</v>
      </c>
    </row>
    <row r="499" ht="15" customHeight="1" outlineLevel="1">
      <c r="A499" s="108" t="s">
        <v>498</v>
      </c>
      <c r="B499" s="108"/>
      <c r="C499" s="108"/>
      <c r="D499" s="109" t="s">
        <v>469</v>
      </c>
      <c r="E499" s="109" t="s">
        <v>184</v>
      </c>
      <c r="F499" s="77">
        <v>308.55000000000001</v>
      </c>
      <c r="G499" s="78">
        <f t="shared" si="172"/>
        <v>370.25999999999999</v>
      </c>
      <c r="H499" s="78">
        <f t="shared" si="173"/>
        <v>442.5</v>
      </c>
      <c r="I499" s="78">
        <v>531</v>
      </c>
      <c r="J499" s="25">
        <f t="shared" si="174"/>
        <v>0.4341273699562469</v>
      </c>
      <c r="K499" s="79" t="s">
        <v>495</v>
      </c>
      <c r="L499" s="75" t="s">
        <v>469</v>
      </c>
      <c r="M499" s="76" t="s">
        <v>184</v>
      </c>
      <c r="N499" s="80">
        <v>336</v>
      </c>
      <c r="O499" s="80">
        <f t="shared" si="175"/>
        <v>336</v>
      </c>
      <c r="P499" s="81">
        <f t="shared" si="190"/>
        <v>0</v>
      </c>
      <c r="Q499" s="82" t="s">
        <v>498</v>
      </c>
      <c r="R499" s="114" t="s">
        <v>469</v>
      </c>
      <c r="S499" s="114" t="s">
        <v>184</v>
      </c>
      <c r="T499" s="85">
        <v>290.85000000000002</v>
      </c>
      <c r="U499" s="86" t="b">
        <f t="shared" si="176"/>
        <v>1</v>
      </c>
      <c r="V499" s="87">
        <f t="shared" si="177"/>
        <v>-17.699999999999989</v>
      </c>
      <c r="W499" s="108" t="s">
        <v>498</v>
      </c>
      <c r="X499" s="191" t="s">
        <v>469</v>
      </c>
      <c r="Y499" s="109" t="s">
        <v>184</v>
      </c>
      <c r="Z499" s="89">
        <v>531</v>
      </c>
      <c r="AA499" s="90" t="b">
        <f t="shared" si="178"/>
        <v>1</v>
      </c>
      <c r="AB499" s="81">
        <f t="shared" si="179"/>
        <v>0</v>
      </c>
      <c r="AC499" s="91">
        <f t="shared" si="180"/>
        <v>-17.699999999999989</v>
      </c>
      <c r="AF499" s="115" t="s">
        <v>498</v>
      </c>
      <c r="AG499" s="109" t="s">
        <v>469</v>
      </c>
      <c r="AH499" s="109" t="s">
        <v>184</v>
      </c>
      <c r="AI499" s="78">
        <v>490.82999999999998</v>
      </c>
      <c r="AJ499" s="78">
        <f t="shared" si="181"/>
        <v>589</v>
      </c>
      <c r="AK499" s="72" t="b">
        <f t="shared" si="182"/>
        <v>1</v>
      </c>
      <c r="AL499" s="93">
        <f t="shared" si="183"/>
        <v>218.74000000000001</v>
      </c>
      <c r="AM499" s="93">
        <f t="shared" si="184"/>
        <v>704.16666666666674</v>
      </c>
      <c r="AN499" s="93">
        <f t="shared" si="185"/>
        <v>845</v>
      </c>
      <c r="AO499" s="25">
        <f t="shared" si="186"/>
        <v>0.43463497453310695</v>
      </c>
      <c r="AQ499" s="2">
        <f t="shared" si="187"/>
        <v>314</v>
      </c>
      <c r="AR499" s="2">
        <f t="shared" si="188"/>
        <v>490.82999999999998</v>
      </c>
      <c r="AS499" t="b">
        <f>AF499='[3]Материалы в ДС'!A471</f>
        <v>1</v>
      </c>
      <c r="AT499" s="95">
        <f>AI499-'[3]Материалы в ДС'!D471</f>
        <v>0</v>
      </c>
    </row>
    <row r="500" ht="15" customHeight="1" outlineLevel="1">
      <c r="A500" s="108" t="s">
        <v>499</v>
      </c>
      <c r="B500" s="108"/>
      <c r="C500" s="108"/>
      <c r="D500" s="109" t="s">
        <v>469</v>
      </c>
      <c r="E500" s="109" t="s">
        <v>184</v>
      </c>
      <c r="F500" s="77">
        <v>421.06999999999999</v>
      </c>
      <c r="G500" s="78">
        <f t="shared" si="172"/>
        <v>505.28000000000003</v>
      </c>
      <c r="H500" s="78">
        <f t="shared" si="173"/>
        <v>604.16999999999996</v>
      </c>
      <c r="I500" s="78">
        <v>725</v>
      </c>
      <c r="J500" s="25">
        <f t="shared" si="174"/>
        <v>0.43484800506649779</v>
      </c>
      <c r="K500" s="79" t="s">
        <v>496</v>
      </c>
      <c r="L500" s="75" t="s">
        <v>469</v>
      </c>
      <c r="M500" s="76" t="s">
        <v>184</v>
      </c>
      <c r="N500" s="80">
        <v>460</v>
      </c>
      <c r="O500" s="80">
        <f t="shared" si="175"/>
        <v>460</v>
      </c>
      <c r="P500" s="81">
        <f t="shared" si="190"/>
        <v>0</v>
      </c>
      <c r="Q500" s="82" t="s">
        <v>499</v>
      </c>
      <c r="R500" s="114" t="s">
        <v>469</v>
      </c>
      <c r="S500" s="114" t="s">
        <v>184</v>
      </c>
      <c r="T500" s="85">
        <v>395.73000000000002</v>
      </c>
      <c r="U500" s="86" t="b">
        <f t="shared" si="176"/>
        <v>1</v>
      </c>
      <c r="V500" s="87">
        <f t="shared" si="177"/>
        <v>-25.339999999999975</v>
      </c>
      <c r="W500" s="108" t="s">
        <v>499</v>
      </c>
      <c r="X500" s="191" t="s">
        <v>469</v>
      </c>
      <c r="Y500" s="109" t="s">
        <v>184</v>
      </c>
      <c r="Z500" s="89">
        <v>725</v>
      </c>
      <c r="AA500" s="90" t="b">
        <f t="shared" si="178"/>
        <v>1</v>
      </c>
      <c r="AB500" s="81">
        <f t="shared" si="179"/>
        <v>0</v>
      </c>
      <c r="AC500" s="91">
        <f t="shared" si="180"/>
        <v>-25.339999999999975</v>
      </c>
      <c r="AF500" s="115" t="s">
        <v>499</v>
      </c>
      <c r="AG500" s="109" t="s">
        <v>469</v>
      </c>
      <c r="AH500" s="109" t="s">
        <v>184</v>
      </c>
      <c r="AI500" s="78">
        <v>675</v>
      </c>
      <c r="AJ500" s="78">
        <f t="shared" si="181"/>
        <v>810</v>
      </c>
      <c r="AK500" s="72" t="b">
        <f t="shared" si="182"/>
        <v>1</v>
      </c>
      <c r="AL500" s="93">
        <f t="shared" si="183"/>
        <v>304.71999999999997</v>
      </c>
      <c r="AM500" s="93">
        <f t="shared" si="184"/>
        <v>968.33333333333337</v>
      </c>
      <c r="AN500" s="93">
        <f t="shared" si="185"/>
        <v>1162</v>
      </c>
      <c r="AO500" s="25">
        <f t="shared" si="186"/>
        <v>0.4345679012345679</v>
      </c>
      <c r="AQ500" s="2">
        <f t="shared" si="187"/>
        <v>437</v>
      </c>
      <c r="AR500" s="2">
        <f t="shared" si="188"/>
        <v>675</v>
      </c>
      <c r="AS500" t="b">
        <f>AF500='[3]Материалы в ДС'!A472</f>
        <v>1</v>
      </c>
      <c r="AT500" s="95">
        <f>AI500-'[3]Материалы в ДС'!D472</f>
        <v>0</v>
      </c>
    </row>
    <row r="501" ht="15" customHeight="1" outlineLevel="1">
      <c r="A501" s="108" t="s">
        <v>500</v>
      </c>
      <c r="B501" s="108"/>
      <c r="C501" s="108"/>
      <c r="D501" s="109" t="s">
        <v>469</v>
      </c>
      <c r="E501" s="109" t="s">
        <v>184</v>
      </c>
      <c r="F501" s="77">
        <v>517.39999999999998</v>
      </c>
      <c r="G501" s="78">
        <f t="shared" si="172"/>
        <v>620.88</v>
      </c>
      <c r="H501" s="78">
        <f t="shared" si="173"/>
        <v>727.5</v>
      </c>
      <c r="I501" s="78">
        <v>873</v>
      </c>
      <c r="J501" s="25">
        <f t="shared" si="174"/>
        <v>0.4060688055662931</v>
      </c>
      <c r="K501" s="79" t="s">
        <v>497</v>
      </c>
      <c r="L501" s="75" t="s">
        <v>469</v>
      </c>
      <c r="M501" s="76" t="s">
        <v>184</v>
      </c>
      <c r="N501" s="80">
        <v>382</v>
      </c>
      <c r="O501" s="80">
        <f t="shared" si="175"/>
        <v>382</v>
      </c>
      <c r="P501" s="81">
        <f t="shared" si="190"/>
        <v>-23</v>
      </c>
      <c r="Q501" s="82" t="s">
        <v>500</v>
      </c>
      <c r="R501" s="114" t="s">
        <v>469</v>
      </c>
      <c r="S501" s="114" t="s">
        <v>184</v>
      </c>
      <c r="T501" s="85">
        <v>485.88</v>
      </c>
      <c r="U501" s="86" t="b">
        <f t="shared" si="176"/>
        <v>1</v>
      </c>
      <c r="V501" s="87">
        <f t="shared" si="177"/>
        <v>-31.519999999999982</v>
      </c>
      <c r="W501" s="108" t="s">
        <v>500</v>
      </c>
      <c r="X501" s="191" t="s">
        <v>469</v>
      </c>
      <c r="Y501" s="109" t="s">
        <v>184</v>
      </c>
      <c r="Z501" s="89">
        <v>873</v>
      </c>
      <c r="AA501" s="90" t="b">
        <f t="shared" si="178"/>
        <v>1</v>
      </c>
      <c r="AB501" s="81">
        <f t="shared" si="179"/>
        <v>0</v>
      </c>
      <c r="AC501" s="91">
        <f t="shared" si="180"/>
        <v>-31.519999999999982</v>
      </c>
      <c r="AF501" s="115" t="s">
        <v>500</v>
      </c>
      <c r="AG501" s="109" t="s">
        <v>469</v>
      </c>
      <c r="AH501" s="109" t="s">
        <v>184</v>
      </c>
      <c r="AI501" s="78">
        <v>818.33000000000004</v>
      </c>
      <c r="AJ501" s="78">
        <f t="shared" si="181"/>
        <v>982</v>
      </c>
      <c r="AK501" s="72" t="b">
        <f t="shared" si="182"/>
        <v>1</v>
      </c>
      <c r="AL501" s="93">
        <f t="shared" si="183"/>
        <v>361.12</v>
      </c>
      <c r="AM501" s="93">
        <f t="shared" si="184"/>
        <v>1150.8333333333335</v>
      </c>
      <c r="AN501" s="93">
        <f t="shared" si="185"/>
        <v>1381</v>
      </c>
      <c r="AO501" s="25">
        <f t="shared" si="186"/>
        <v>0.40631364562118127</v>
      </c>
      <c r="AQ501" s="2">
        <f t="shared" si="187"/>
        <v>508</v>
      </c>
      <c r="AR501" s="2">
        <f t="shared" si="188"/>
        <v>818.33000000000004</v>
      </c>
      <c r="AS501" t="b">
        <f>AF501='[3]Материалы в ДС'!A473</f>
        <v>1</v>
      </c>
      <c r="AT501" s="95">
        <f>AI501-'[3]Материалы в ДС'!D473</f>
        <v>0</v>
      </c>
    </row>
    <row r="502" ht="15" customHeight="1" outlineLevel="1">
      <c r="A502" s="108" t="s">
        <v>501</v>
      </c>
      <c r="B502" s="108"/>
      <c r="C502" s="108"/>
      <c r="D502" s="109" t="s">
        <v>469</v>
      </c>
      <c r="E502" s="109" t="s">
        <v>184</v>
      </c>
      <c r="F502" s="77">
        <v>612.37</v>
      </c>
      <c r="G502" s="78">
        <f t="shared" si="172"/>
        <v>734.84000000000003</v>
      </c>
      <c r="H502" s="78">
        <f t="shared" si="173"/>
        <v>826.67000000000007</v>
      </c>
      <c r="I502" s="78">
        <v>992</v>
      </c>
      <c r="J502" s="25">
        <f t="shared" si="174"/>
        <v>0.34995373142452779</v>
      </c>
      <c r="K502" s="79" t="s">
        <v>498</v>
      </c>
      <c r="L502" s="75" t="s">
        <v>469</v>
      </c>
      <c r="M502" s="76" t="s">
        <v>184</v>
      </c>
      <c r="N502" s="80">
        <v>501</v>
      </c>
      <c r="O502" s="80">
        <f t="shared" si="175"/>
        <v>501</v>
      </c>
      <c r="P502" s="81">
        <f t="shared" si="190"/>
        <v>-30</v>
      </c>
      <c r="Q502" s="82" t="s">
        <v>501</v>
      </c>
      <c r="R502" s="114" t="s">
        <v>469</v>
      </c>
      <c r="S502" s="114" t="s">
        <v>184</v>
      </c>
      <c r="T502" s="85">
        <v>576.36000000000001</v>
      </c>
      <c r="U502" s="86" t="b">
        <f t="shared" si="176"/>
        <v>1</v>
      </c>
      <c r="V502" s="87">
        <f t="shared" si="177"/>
        <v>-36.009999999999991</v>
      </c>
      <c r="W502" s="108" t="s">
        <v>501</v>
      </c>
      <c r="X502" s="191" t="s">
        <v>469</v>
      </c>
      <c r="Y502" s="109" t="s">
        <v>184</v>
      </c>
      <c r="Z502" s="89">
        <v>992</v>
      </c>
      <c r="AA502" s="90" t="b">
        <f t="shared" si="178"/>
        <v>1</v>
      </c>
      <c r="AB502" s="81">
        <f t="shared" si="179"/>
        <v>0</v>
      </c>
      <c r="AC502" s="91">
        <f t="shared" si="180"/>
        <v>-36.009999999999991</v>
      </c>
      <c r="AF502" s="115" t="s">
        <v>501</v>
      </c>
      <c r="AG502" s="109" t="s">
        <v>469</v>
      </c>
      <c r="AH502" s="109" t="s">
        <v>184</v>
      </c>
      <c r="AI502" s="78">
        <v>966.66999999999996</v>
      </c>
      <c r="AJ502" s="78">
        <f t="shared" si="181"/>
        <v>1160</v>
      </c>
      <c r="AK502" s="72" t="b">
        <f t="shared" si="182"/>
        <v>1</v>
      </c>
      <c r="AL502" s="93">
        <f t="shared" si="183"/>
        <v>425.15999999999997</v>
      </c>
      <c r="AM502" s="93">
        <f t="shared" si="184"/>
        <v>1305</v>
      </c>
      <c r="AN502" s="93">
        <f t="shared" si="185"/>
        <v>1566</v>
      </c>
      <c r="AO502" s="25">
        <f t="shared" si="186"/>
        <v>0.34999999999999998</v>
      </c>
      <c r="AQ502" s="2">
        <f t="shared" si="187"/>
        <v>574</v>
      </c>
      <c r="AR502" s="2">
        <f t="shared" si="188"/>
        <v>966.67000000000007</v>
      </c>
      <c r="AS502" t="b">
        <f>AF502='[3]Материалы в ДС'!A474</f>
        <v>1</v>
      </c>
      <c r="AT502" s="95">
        <f>AI502-'[3]Материалы в ДС'!D474</f>
        <v>0</v>
      </c>
    </row>
    <row r="503" ht="15" customHeight="1" outlineLevel="1">
      <c r="A503" s="108" t="s">
        <v>502</v>
      </c>
      <c r="B503" s="108"/>
      <c r="C503" s="108"/>
      <c r="D503" s="109" t="s">
        <v>469</v>
      </c>
      <c r="E503" s="109" t="s">
        <v>184</v>
      </c>
      <c r="F503" s="77">
        <v>63.789999999999999</v>
      </c>
      <c r="G503" s="78">
        <f t="shared" si="172"/>
        <v>76.549999999999997</v>
      </c>
      <c r="H503" s="78">
        <f t="shared" si="173"/>
        <v>100.83</v>
      </c>
      <c r="I503" s="78">
        <v>121</v>
      </c>
      <c r="J503" s="25">
        <f t="shared" si="174"/>
        <v>0.58066623122142391</v>
      </c>
      <c r="K503" s="79" t="s">
        <v>499</v>
      </c>
      <c r="L503" s="75" t="s">
        <v>469</v>
      </c>
      <c r="M503" s="76" t="s">
        <v>184</v>
      </c>
      <c r="N503" s="80">
        <v>681</v>
      </c>
      <c r="O503" s="80">
        <f t="shared" si="175"/>
        <v>681</v>
      </c>
      <c r="P503" s="81">
        <f t="shared" si="190"/>
        <v>-44</v>
      </c>
      <c r="Q503" s="82" t="s">
        <v>502</v>
      </c>
      <c r="R503" s="114" t="s">
        <v>469</v>
      </c>
      <c r="S503" s="114" t="s">
        <v>184</v>
      </c>
      <c r="T503" s="85">
        <v>59.369999999999997</v>
      </c>
      <c r="U503" s="86" t="b">
        <f t="shared" si="176"/>
        <v>1</v>
      </c>
      <c r="V503" s="87">
        <f t="shared" si="177"/>
        <v>-4.4200000000000017</v>
      </c>
      <c r="W503" s="108" t="s">
        <v>502</v>
      </c>
      <c r="X503" s="191" t="s">
        <v>469</v>
      </c>
      <c r="Y503" s="109" t="s">
        <v>184</v>
      </c>
      <c r="Z503" s="89">
        <v>121</v>
      </c>
      <c r="AA503" s="90" t="b">
        <f t="shared" si="178"/>
        <v>1</v>
      </c>
      <c r="AB503" s="81">
        <f t="shared" si="179"/>
        <v>0</v>
      </c>
      <c r="AC503" s="91">
        <f t="shared" si="180"/>
        <v>-4.4200000000000017</v>
      </c>
      <c r="AF503" s="115" t="s">
        <v>502</v>
      </c>
      <c r="AG503" s="109" t="s">
        <v>469</v>
      </c>
      <c r="AH503" s="109" t="s">
        <v>184</v>
      </c>
      <c r="AI503" s="78">
        <v>99.170000000000002</v>
      </c>
      <c r="AJ503" s="78">
        <f t="shared" si="181"/>
        <v>119</v>
      </c>
      <c r="AK503" s="72" t="b">
        <f t="shared" si="182"/>
        <v>1</v>
      </c>
      <c r="AL503" s="93">
        <f t="shared" si="183"/>
        <v>42.450000000000003</v>
      </c>
      <c r="AM503" s="93">
        <f t="shared" si="184"/>
        <v>156.66666666666669</v>
      </c>
      <c r="AN503" s="93">
        <f t="shared" si="185"/>
        <v>188</v>
      </c>
      <c r="AO503" s="25">
        <f t="shared" si="186"/>
        <v>0.57983193277310929</v>
      </c>
      <c r="AQ503" s="2">
        <f t="shared" si="187"/>
        <v>67</v>
      </c>
      <c r="AR503" s="2">
        <f t="shared" si="188"/>
        <v>99.170000000000002</v>
      </c>
      <c r="AS503" t="b">
        <f>AF503='[3]Материалы в ДС'!A475</f>
        <v>1</v>
      </c>
      <c r="AT503" s="95">
        <f>AI503-'[3]Материалы в ДС'!D475</f>
        <v>0</v>
      </c>
    </row>
    <row r="504" ht="15" customHeight="1" outlineLevel="1">
      <c r="A504" s="108" t="s">
        <v>503</v>
      </c>
      <c r="B504" s="108"/>
      <c r="C504" s="108"/>
      <c r="D504" s="109" t="s">
        <v>469</v>
      </c>
      <c r="E504" s="109" t="s">
        <v>184</v>
      </c>
      <c r="F504" s="77">
        <v>89.170000000000002</v>
      </c>
      <c r="G504" s="78">
        <f t="shared" si="172"/>
        <v>107</v>
      </c>
      <c r="H504" s="78">
        <f t="shared" si="173"/>
        <v>140.83000000000001</v>
      </c>
      <c r="I504" s="78">
        <v>169</v>
      </c>
      <c r="J504" s="25">
        <f t="shared" si="174"/>
        <v>0.57943925233644866</v>
      </c>
      <c r="K504" s="79" t="s">
        <v>500</v>
      </c>
      <c r="L504" s="75" t="s">
        <v>469</v>
      </c>
      <c r="M504" s="76" t="s">
        <v>184</v>
      </c>
      <c r="N504" s="80">
        <v>820</v>
      </c>
      <c r="O504" s="80">
        <f t="shared" si="175"/>
        <v>820</v>
      </c>
      <c r="P504" s="81">
        <f t="shared" si="190"/>
        <v>-53</v>
      </c>
      <c r="Q504" s="82" t="s">
        <v>503</v>
      </c>
      <c r="R504" s="114" t="s">
        <v>469</v>
      </c>
      <c r="S504" s="114" t="s">
        <v>184</v>
      </c>
      <c r="T504" s="85">
        <v>83.849999999999994</v>
      </c>
      <c r="U504" s="86" t="b">
        <f t="shared" si="176"/>
        <v>1</v>
      </c>
      <c r="V504" s="87">
        <f t="shared" si="177"/>
        <v>-5.3200000000000074</v>
      </c>
      <c r="W504" s="108" t="s">
        <v>503</v>
      </c>
      <c r="X504" s="191" t="s">
        <v>469</v>
      </c>
      <c r="Y504" s="109" t="s">
        <v>184</v>
      </c>
      <c r="Z504" s="89">
        <v>169</v>
      </c>
      <c r="AA504" s="90" t="b">
        <f t="shared" si="178"/>
        <v>1</v>
      </c>
      <c r="AB504" s="81">
        <f t="shared" si="179"/>
        <v>0</v>
      </c>
      <c r="AC504" s="91">
        <f t="shared" si="180"/>
        <v>-5.3200000000000074</v>
      </c>
      <c r="AF504" s="115" t="s">
        <v>503</v>
      </c>
      <c r="AG504" s="109" t="s">
        <v>469</v>
      </c>
      <c r="AH504" s="109" t="s">
        <v>184</v>
      </c>
      <c r="AI504" s="78">
        <v>137.5</v>
      </c>
      <c r="AJ504" s="78">
        <f t="shared" si="181"/>
        <v>165</v>
      </c>
      <c r="AK504" s="72" t="b">
        <f t="shared" si="182"/>
        <v>1</v>
      </c>
      <c r="AL504" s="93">
        <f t="shared" si="183"/>
        <v>58</v>
      </c>
      <c r="AM504" s="93">
        <f t="shared" si="184"/>
        <v>217.5</v>
      </c>
      <c r="AN504" s="93">
        <f t="shared" si="185"/>
        <v>261</v>
      </c>
      <c r="AO504" s="25">
        <f t="shared" si="186"/>
        <v>0.58181818181818179</v>
      </c>
      <c r="AQ504" s="2">
        <f t="shared" si="187"/>
        <v>92</v>
      </c>
      <c r="AR504" s="2">
        <f t="shared" si="188"/>
        <v>137.5</v>
      </c>
      <c r="AS504" t="b">
        <f>AF504='[3]Материалы в ДС'!A476</f>
        <v>1</v>
      </c>
      <c r="AT504" s="95">
        <f>AI504-'[3]Материалы в ДС'!D476</f>
        <v>0</v>
      </c>
    </row>
    <row r="505" ht="15" customHeight="1" outlineLevel="1">
      <c r="A505" s="108" t="s">
        <v>504</v>
      </c>
      <c r="B505" s="108"/>
      <c r="C505" s="108"/>
      <c r="D505" s="109" t="s">
        <v>469</v>
      </c>
      <c r="E505" s="109" t="s">
        <v>184</v>
      </c>
      <c r="F505" s="77">
        <v>118.58</v>
      </c>
      <c r="G505" s="78">
        <f t="shared" si="172"/>
        <v>142.30000000000001</v>
      </c>
      <c r="H505" s="78">
        <f t="shared" si="173"/>
        <v>187.5</v>
      </c>
      <c r="I505" s="78">
        <v>225</v>
      </c>
      <c r="J505" s="25">
        <f t="shared" si="174"/>
        <v>0.58116654954321834</v>
      </c>
      <c r="K505" s="79" t="s">
        <v>501</v>
      </c>
      <c r="L505" s="75" t="s">
        <v>469</v>
      </c>
      <c r="M505" s="76" t="s">
        <v>184</v>
      </c>
      <c r="N505" s="80">
        <v>934</v>
      </c>
      <c r="O505" s="80">
        <f t="shared" si="175"/>
        <v>934</v>
      </c>
      <c r="P505" s="81">
        <f t="shared" si="190"/>
        <v>-58</v>
      </c>
      <c r="Q505" s="82" t="s">
        <v>504</v>
      </c>
      <c r="R505" s="114" t="s">
        <v>469</v>
      </c>
      <c r="S505" s="114" t="s">
        <v>184</v>
      </c>
      <c r="T505" s="85">
        <v>111.81999999999999</v>
      </c>
      <c r="U505" s="86" t="b">
        <f t="shared" si="176"/>
        <v>1</v>
      </c>
      <c r="V505" s="87">
        <f t="shared" si="177"/>
        <v>-6.7600000000000051</v>
      </c>
      <c r="W505" s="108" t="s">
        <v>504</v>
      </c>
      <c r="X505" s="191" t="s">
        <v>469</v>
      </c>
      <c r="Y505" s="109" t="s">
        <v>184</v>
      </c>
      <c r="Z505" s="89">
        <v>225</v>
      </c>
      <c r="AA505" s="90" t="b">
        <f t="shared" si="178"/>
        <v>1</v>
      </c>
      <c r="AB505" s="81">
        <f t="shared" si="179"/>
        <v>0</v>
      </c>
      <c r="AC505" s="91">
        <f t="shared" si="180"/>
        <v>-6.7600000000000051</v>
      </c>
      <c r="AF505" s="115" t="s">
        <v>504</v>
      </c>
      <c r="AG505" s="109" t="s">
        <v>469</v>
      </c>
      <c r="AH505" s="109" t="s">
        <v>184</v>
      </c>
      <c r="AI505" s="78">
        <v>184.16999999999999</v>
      </c>
      <c r="AJ505" s="78">
        <f t="shared" si="181"/>
        <v>221</v>
      </c>
      <c r="AK505" s="72" t="b">
        <f t="shared" si="182"/>
        <v>1</v>
      </c>
      <c r="AL505" s="93">
        <f t="shared" si="183"/>
        <v>78.699999999999989</v>
      </c>
      <c r="AM505" s="93">
        <f t="shared" si="184"/>
        <v>290.83333333333337</v>
      </c>
      <c r="AN505" s="93">
        <f t="shared" si="185"/>
        <v>349</v>
      </c>
      <c r="AO505" s="25">
        <f t="shared" si="186"/>
        <v>0.579185520361991</v>
      </c>
      <c r="AQ505" s="2">
        <f t="shared" si="187"/>
        <v>124</v>
      </c>
      <c r="AR505" s="2">
        <f t="shared" si="188"/>
        <v>184.17000000000002</v>
      </c>
      <c r="AS505" t="b">
        <f>AF505='[3]Материалы в ДС'!A477</f>
        <v>1</v>
      </c>
      <c r="AT505" s="95">
        <f>AI505-'[3]Материалы в ДС'!D477</f>
        <v>0</v>
      </c>
    </row>
    <row r="506" ht="15" customHeight="1" outlineLevel="1">
      <c r="A506" s="69" t="s">
        <v>505</v>
      </c>
      <c r="B506" s="69"/>
      <c r="C506" s="69"/>
      <c r="D506" s="96"/>
      <c r="E506" s="96" t="s">
        <v>467</v>
      </c>
      <c r="F506" s="97">
        <v>0</v>
      </c>
      <c r="G506" s="166"/>
      <c r="H506" s="166">
        <f t="shared" si="173"/>
        <v>0</v>
      </c>
      <c r="I506" s="166"/>
      <c r="J506" s="25"/>
      <c r="K506" s="110" t="s">
        <v>502</v>
      </c>
      <c r="L506" s="111" t="s">
        <v>469</v>
      </c>
      <c r="M506" s="112" t="s">
        <v>184</v>
      </c>
      <c r="N506" s="113"/>
      <c r="O506" s="113">
        <v>113</v>
      </c>
      <c r="P506" s="81">
        <f t="shared" si="190"/>
        <v>-8</v>
      </c>
      <c r="Q506" s="66" t="s">
        <v>505</v>
      </c>
      <c r="R506" s="101"/>
      <c r="S506" s="101" t="s">
        <v>467</v>
      </c>
      <c r="T506" s="102">
        <v>0</v>
      </c>
      <c r="U506" s="86" t="b">
        <f t="shared" si="176"/>
        <v>1</v>
      </c>
      <c r="V506" s="87">
        <f t="shared" si="177"/>
        <v>0</v>
      </c>
      <c r="W506" s="69" t="s">
        <v>505</v>
      </c>
      <c r="X506" s="96"/>
      <c r="Y506" s="96" t="s">
        <v>467</v>
      </c>
      <c r="Z506" s="103"/>
      <c r="AA506" s="90" t="b">
        <f t="shared" si="178"/>
        <v>1</v>
      </c>
      <c r="AB506" s="81">
        <f t="shared" si="179"/>
        <v>0</v>
      </c>
      <c r="AC506" s="91">
        <f t="shared" si="180"/>
        <v>0</v>
      </c>
      <c r="AF506" s="57" t="s">
        <v>505</v>
      </c>
      <c r="AG506" s="96"/>
      <c r="AH506" s="96" t="s">
        <v>467</v>
      </c>
      <c r="AI506" s="104">
        <v>0</v>
      </c>
      <c r="AJ506" s="104"/>
      <c r="AK506" s="72" t="b">
        <f t="shared" si="182"/>
        <v>1</v>
      </c>
      <c r="AL506" s="70"/>
      <c r="AM506" s="70"/>
      <c r="AN506" s="70"/>
      <c r="AQ506" s="2"/>
      <c r="AR506" s="2">
        <f t="shared" si="188"/>
        <v>0</v>
      </c>
      <c r="AS506" t="b">
        <f>AF506='[3]Материалы в ДС'!A478</f>
        <v>1</v>
      </c>
      <c r="AT506" s="95">
        <f>AI506-'[3]Материалы в ДС'!D478</f>
        <v>0</v>
      </c>
    </row>
    <row r="507" ht="15" customHeight="1" outlineLevel="1">
      <c r="A507" s="108" t="s">
        <v>506</v>
      </c>
      <c r="B507" s="108"/>
      <c r="C507" s="108"/>
      <c r="D507" s="109" t="s">
        <v>507</v>
      </c>
      <c r="E507" s="109" t="s">
        <v>14</v>
      </c>
      <c r="F507" s="77">
        <v>1053.3299999999999</v>
      </c>
      <c r="G507" s="78">
        <f t="shared" si="172"/>
        <v>1264</v>
      </c>
      <c r="H507" s="78">
        <f t="shared" si="173"/>
        <v>1162.5</v>
      </c>
      <c r="I507" s="78">
        <v>1395</v>
      </c>
      <c r="J507" s="25">
        <f t="shared" si="174"/>
        <v>0.10363924050632911</v>
      </c>
      <c r="K507" s="110" t="s">
        <v>503</v>
      </c>
      <c r="L507" s="111" t="s">
        <v>469</v>
      </c>
      <c r="M507" s="112" t="s">
        <v>184</v>
      </c>
      <c r="N507" s="113"/>
      <c r="O507" s="113">
        <v>159</v>
      </c>
      <c r="P507" s="81">
        <f t="shared" si="190"/>
        <v>-10</v>
      </c>
      <c r="Q507" s="82" t="s">
        <v>506</v>
      </c>
      <c r="R507" s="114" t="s">
        <v>507</v>
      </c>
      <c r="S507" s="114" t="s">
        <v>14</v>
      </c>
      <c r="T507" s="106">
        <v>1053.3299999999999</v>
      </c>
      <c r="U507" s="86" t="b">
        <f t="shared" si="176"/>
        <v>1</v>
      </c>
      <c r="V507" s="87">
        <f t="shared" si="177"/>
        <v>0</v>
      </c>
      <c r="W507" s="108" t="s">
        <v>506</v>
      </c>
      <c r="X507" s="109" t="s">
        <v>507</v>
      </c>
      <c r="Y507" s="109" t="s">
        <v>14</v>
      </c>
      <c r="Z507" s="89">
        <v>1395</v>
      </c>
      <c r="AA507" s="90" t="b">
        <f t="shared" si="178"/>
        <v>1</v>
      </c>
      <c r="AB507" s="81">
        <f t="shared" si="179"/>
        <v>0</v>
      </c>
      <c r="AC507" s="91">
        <f t="shared" si="180"/>
        <v>0</v>
      </c>
      <c r="AF507" s="115" t="s">
        <v>506</v>
      </c>
      <c r="AG507" s="109" t="s">
        <v>507</v>
      </c>
      <c r="AH507" s="109" t="s">
        <v>14</v>
      </c>
      <c r="AI507" s="78">
        <v>1250.8299999999999</v>
      </c>
      <c r="AJ507" s="78">
        <f t="shared" si="181"/>
        <v>1501</v>
      </c>
      <c r="AK507" s="72" t="b">
        <f t="shared" si="182"/>
        <v>1</v>
      </c>
      <c r="AL507" s="93">
        <f t="shared" si="183"/>
        <v>237</v>
      </c>
      <c r="AM507" s="93">
        <f t="shared" si="184"/>
        <v>1380.8333333333335</v>
      </c>
      <c r="AN507" s="93">
        <f t="shared" si="185"/>
        <v>1657</v>
      </c>
      <c r="AO507" s="25">
        <f t="shared" si="186"/>
        <v>0.1039307128580946</v>
      </c>
      <c r="AQ507" s="2">
        <f t="shared" si="187"/>
        <v>262</v>
      </c>
      <c r="AR507" s="2">
        <f t="shared" si="188"/>
        <v>1250.8299999999999</v>
      </c>
      <c r="AS507" t="b">
        <f>AF507='[3]Материалы в ДС'!A479</f>
        <v>1</v>
      </c>
      <c r="AT507" s="95">
        <f>AI507-'[3]Материалы в ДС'!D479</f>
        <v>0</v>
      </c>
    </row>
    <row r="508" ht="15" customHeight="1" outlineLevel="1">
      <c r="A508" s="108" t="s">
        <v>508</v>
      </c>
      <c r="B508" s="108"/>
      <c r="C508" s="108"/>
      <c r="D508" s="109" t="s">
        <v>346</v>
      </c>
      <c r="E508" s="109" t="s">
        <v>14</v>
      </c>
      <c r="F508" s="77">
        <v>1385.8299999999999</v>
      </c>
      <c r="G508" s="78">
        <f t="shared" si="172"/>
        <v>1663</v>
      </c>
      <c r="H508" s="78">
        <f t="shared" si="173"/>
        <v>1525</v>
      </c>
      <c r="I508" s="78">
        <v>1830</v>
      </c>
      <c r="J508" s="25">
        <f t="shared" si="174"/>
        <v>0.10042092603728192</v>
      </c>
      <c r="K508" s="110" t="s">
        <v>504</v>
      </c>
      <c r="L508" s="111" t="s">
        <v>469</v>
      </c>
      <c r="M508" s="112" t="s">
        <v>184</v>
      </c>
      <c r="N508" s="113"/>
      <c r="O508" s="113">
        <v>212</v>
      </c>
      <c r="P508" s="81">
        <f t="shared" si="190"/>
        <v>-13</v>
      </c>
      <c r="Q508" s="82" t="s">
        <v>508</v>
      </c>
      <c r="R508" s="114" t="s">
        <v>346</v>
      </c>
      <c r="S508" s="114" t="s">
        <v>14</v>
      </c>
      <c r="T508" s="106">
        <v>1385.8299999999999</v>
      </c>
      <c r="U508" s="86" t="b">
        <f t="shared" si="176"/>
        <v>1</v>
      </c>
      <c r="V508" s="87">
        <f t="shared" si="177"/>
        <v>0</v>
      </c>
      <c r="W508" s="108" t="s">
        <v>508</v>
      </c>
      <c r="X508" s="109" t="s">
        <v>346</v>
      </c>
      <c r="Y508" s="109" t="s">
        <v>14</v>
      </c>
      <c r="Z508" s="89">
        <v>1830</v>
      </c>
      <c r="AA508" s="90" t="b">
        <f t="shared" si="178"/>
        <v>1</v>
      </c>
      <c r="AB508" s="81">
        <f t="shared" si="179"/>
        <v>0</v>
      </c>
      <c r="AC508" s="192">
        <f t="shared" si="180"/>
        <v>0</v>
      </c>
      <c r="AF508" s="115" t="s">
        <v>508</v>
      </c>
      <c r="AG508" s="109" t="s">
        <v>346</v>
      </c>
      <c r="AH508" s="109" t="s">
        <v>14</v>
      </c>
      <c r="AI508" s="78">
        <v>1589.1700000000001</v>
      </c>
      <c r="AJ508" s="78">
        <f t="shared" si="181"/>
        <v>1907</v>
      </c>
      <c r="AK508" s="72" t="b">
        <f t="shared" si="182"/>
        <v>1</v>
      </c>
      <c r="AL508" s="93">
        <f t="shared" si="183"/>
        <v>244</v>
      </c>
      <c r="AM508" s="93">
        <f t="shared" si="184"/>
        <v>1749.1666666666667</v>
      </c>
      <c r="AN508" s="93">
        <f t="shared" si="185"/>
        <v>2099</v>
      </c>
      <c r="AO508" s="25">
        <f t="shared" si="186"/>
        <v>0.10068169900367069</v>
      </c>
      <c r="AQ508" s="2">
        <f t="shared" si="187"/>
        <v>269</v>
      </c>
      <c r="AR508" s="2">
        <f t="shared" si="188"/>
        <v>1589.1700000000001</v>
      </c>
      <c r="AS508" t="b">
        <f>AF508='[3]Материалы в ДС'!A480</f>
        <v>1</v>
      </c>
      <c r="AT508" s="95">
        <f>AI508-'[3]Материалы в ДС'!D480</f>
        <v>0</v>
      </c>
    </row>
    <row r="509" ht="15" customHeight="1" outlineLevel="1">
      <c r="A509" s="108" t="s">
        <v>509</v>
      </c>
      <c r="B509" s="108"/>
      <c r="C509" s="108"/>
      <c r="D509" s="109" t="s">
        <v>346</v>
      </c>
      <c r="E509" s="109" t="s">
        <v>14</v>
      </c>
      <c r="F509" s="77">
        <v>427.5</v>
      </c>
      <c r="G509" s="78">
        <f t="shared" si="172"/>
        <v>513</v>
      </c>
      <c r="H509" s="78">
        <f t="shared" si="173"/>
        <v>470.82999999999998</v>
      </c>
      <c r="I509" s="78">
        <v>565</v>
      </c>
      <c r="J509" s="25">
        <f t="shared" si="174"/>
        <v>0.10136452241715399</v>
      </c>
      <c r="K509" s="62" t="s">
        <v>505</v>
      </c>
      <c r="L509" s="138"/>
      <c r="M509" s="99" t="s">
        <v>467</v>
      </c>
      <c r="N509" s="100"/>
      <c r="O509" s="100"/>
      <c r="P509" s="81">
        <f t="shared" si="190"/>
        <v>0</v>
      </c>
      <c r="Q509" s="82" t="s">
        <v>509</v>
      </c>
      <c r="R509" s="114" t="s">
        <v>346</v>
      </c>
      <c r="S509" s="114" t="s">
        <v>14</v>
      </c>
      <c r="T509" s="85">
        <v>427.5</v>
      </c>
      <c r="U509" s="86" t="b">
        <f t="shared" si="176"/>
        <v>1</v>
      </c>
      <c r="V509" s="87">
        <f t="shared" si="177"/>
        <v>0</v>
      </c>
      <c r="W509" s="108" t="s">
        <v>509</v>
      </c>
      <c r="X509" s="109" t="s">
        <v>346</v>
      </c>
      <c r="Y509" s="109" t="s">
        <v>14</v>
      </c>
      <c r="Z509" s="89">
        <v>565</v>
      </c>
      <c r="AA509" s="90" t="b">
        <f t="shared" si="178"/>
        <v>1</v>
      </c>
      <c r="AB509" s="81">
        <f t="shared" si="179"/>
        <v>0</v>
      </c>
      <c r="AC509" s="192">
        <f t="shared" si="180"/>
        <v>0</v>
      </c>
      <c r="AF509" s="115" t="s">
        <v>509</v>
      </c>
      <c r="AG509" s="109" t="s">
        <v>346</v>
      </c>
      <c r="AH509" s="109" t="s">
        <v>14</v>
      </c>
      <c r="AI509" s="78">
        <v>432.5</v>
      </c>
      <c r="AJ509" s="78">
        <f t="shared" si="181"/>
        <v>519</v>
      </c>
      <c r="AK509" s="72" t="b">
        <f t="shared" si="182"/>
        <v>1</v>
      </c>
      <c r="AL509" s="93">
        <f t="shared" si="183"/>
        <v>6</v>
      </c>
      <c r="AM509" s="93">
        <f t="shared" si="184"/>
        <v>476.66666666666669</v>
      </c>
      <c r="AN509" s="93">
        <f t="shared" si="185"/>
        <v>572</v>
      </c>
      <c r="AO509" s="25">
        <f t="shared" si="186"/>
        <v>0.10211946050096339</v>
      </c>
      <c r="AQ509" s="2">
        <f t="shared" si="187"/>
        <v>7</v>
      </c>
      <c r="AR509" s="2">
        <f t="shared" si="188"/>
        <v>432.5</v>
      </c>
      <c r="AS509" t="b">
        <f>AF509='[3]Материалы в ДС'!A481</f>
        <v>1</v>
      </c>
      <c r="AT509" s="95">
        <f>AI509-'[3]Материалы в ДС'!D481</f>
        <v>0</v>
      </c>
    </row>
    <row r="510" ht="15" customHeight="1" outlineLevel="1">
      <c r="A510" s="108" t="s">
        <v>510</v>
      </c>
      <c r="B510" s="108"/>
      <c r="C510" s="108"/>
      <c r="D510" s="109" t="s">
        <v>346</v>
      </c>
      <c r="E510" s="109" t="s">
        <v>14</v>
      </c>
      <c r="F510" s="77">
        <v>1103.3299999999999</v>
      </c>
      <c r="G510" s="78">
        <f t="shared" si="172"/>
        <v>1324</v>
      </c>
      <c r="H510" s="78">
        <f t="shared" si="173"/>
        <v>1216.6700000000001</v>
      </c>
      <c r="I510" s="78">
        <v>1460</v>
      </c>
      <c r="J510" s="25">
        <f t="shared" si="174"/>
        <v>0.10271903323262843</v>
      </c>
      <c r="K510" s="193" t="s">
        <v>506</v>
      </c>
      <c r="L510" s="75" t="s">
        <v>507</v>
      </c>
      <c r="M510" s="76" t="s">
        <v>14</v>
      </c>
      <c r="N510" s="80">
        <v>1152</v>
      </c>
      <c r="O510" s="162">
        <f t="shared" ref="O510:O515" si="191">I507</f>
        <v>1395</v>
      </c>
      <c r="P510" s="81">
        <f t="shared" si="190"/>
        <v>0</v>
      </c>
      <c r="Q510" s="82" t="s">
        <v>510</v>
      </c>
      <c r="R510" s="114" t="s">
        <v>346</v>
      </c>
      <c r="S510" s="114" t="s">
        <v>14</v>
      </c>
      <c r="T510" s="106">
        <v>1103.3299999999999</v>
      </c>
      <c r="U510" s="86" t="b">
        <f t="shared" si="176"/>
        <v>1</v>
      </c>
      <c r="V510" s="87">
        <f t="shared" si="177"/>
        <v>0</v>
      </c>
      <c r="W510" s="108" t="s">
        <v>510</v>
      </c>
      <c r="X510" s="109" t="s">
        <v>346</v>
      </c>
      <c r="Y510" s="109" t="s">
        <v>14</v>
      </c>
      <c r="Z510" s="89">
        <v>1460</v>
      </c>
      <c r="AA510" s="90" t="b">
        <f t="shared" si="178"/>
        <v>1</v>
      </c>
      <c r="AB510" s="81">
        <f t="shared" si="179"/>
        <v>0</v>
      </c>
      <c r="AC510" s="192">
        <f t="shared" si="180"/>
        <v>0</v>
      </c>
      <c r="AF510" s="115" t="s">
        <v>510</v>
      </c>
      <c r="AG510" s="109" t="s">
        <v>346</v>
      </c>
      <c r="AH510" s="109" t="s">
        <v>14</v>
      </c>
      <c r="AI510" s="78">
        <v>889.16999999999996</v>
      </c>
      <c r="AJ510" s="78">
        <f t="shared" si="181"/>
        <v>1067</v>
      </c>
      <c r="AK510" s="72" t="b">
        <f t="shared" si="182"/>
        <v>1</v>
      </c>
      <c r="AL510" s="93">
        <f t="shared" si="183"/>
        <v>-257</v>
      </c>
      <c r="AM510" s="93">
        <f t="shared" si="184"/>
        <v>980.83333333333337</v>
      </c>
      <c r="AN510" s="93">
        <f t="shared" si="185"/>
        <v>1177</v>
      </c>
      <c r="AO510" s="25">
        <f t="shared" si="186"/>
        <v>0.10309278350515463</v>
      </c>
      <c r="AQ510" s="2">
        <f t="shared" si="187"/>
        <v>-283</v>
      </c>
      <c r="AR510" s="2">
        <f t="shared" si="188"/>
        <v>889.17000000000007</v>
      </c>
      <c r="AS510" t="b">
        <f>AF510='[3]Материалы в ДС'!A482</f>
        <v>1</v>
      </c>
      <c r="AT510" s="95">
        <f>AI510-'[3]Материалы в ДС'!D482</f>
        <v>0</v>
      </c>
    </row>
    <row r="511" ht="15" customHeight="1" outlineLevel="1">
      <c r="A511" s="108" t="s">
        <v>511</v>
      </c>
      <c r="B511" s="108"/>
      <c r="C511" s="108"/>
      <c r="D511" s="109" t="s">
        <v>346</v>
      </c>
      <c r="E511" s="109" t="s">
        <v>14</v>
      </c>
      <c r="F511" s="77">
        <v>1326.6700000000001</v>
      </c>
      <c r="G511" s="78">
        <f t="shared" si="172"/>
        <v>1592</v>
      </c>
      <c r="H511" s="78">
        <f t="shared" si="173"/>
        <v>1458.3299999999999</v>
      </c>
      <c r="I511" s="78">
        <v>1750</v>
      </c>
      <c r="J511" s="25">
        <f t="shared" si="174"/>
        <v>0.099246231155778908</v>
      </c>
      <c r="K511" s="193" t="s">
        <v>508</v>
      </c>
      <c r="L511" s="75" t="s">
        <v>346</v>
      </c>
      <c r="M511" s="76" t="s">
        <v>14</v>
      </c>
      <c r="N511" s="80">
        <v>1524</v>
      </c>
      <c r="O511" s="162">
        <f t="shared" si="191"/>
        <v>1830</v>
      </c>
      <c r="P511" s="81">
        <f t="shared" si="190"/>
        <v>0</v>
      </c>
      <c r="Q511" s="82" t="s">
        <v>511</v>
      </c>
      <c r="R511" s="114" t="s">
        <v>346</v>
      </c>
      <c r="S511" s="114" t="s">
        <v>14</v>
      </c>
      <c r="T511" s="106">
        <v>1326.6700000000001</v>
      </c>
      <c r="U511" s="86" t="b">
        <f t="shared" si="176"/>
        <v>1</v>
      </c>
      <c r="V511" s="87">
        <f t="shared" si="177"/>
        <v>0</v>
      </c>
      <c r="W511" s="108" t="s">
        <v>511</v>
      </c>
      <c r="X511" s="109" t="s">
        <v>346</v>
      </c>
      <c r="Y511" s="109" t="s">
        <v>14</v>
      </c>
      <c r="Z511" s="89">
        <v>1750</v>
      </c>
      <c r="AA511" s="90" t="b">
        <f t="shared" si="178"/>
        <v>1</v>
      </c>
      <c r="AB511" s="81">
        <f t="shared" si="179"/>
        <v>0</v>
      </c>
      <c r="AC511" s="192">
        <f t="shared" si="180"/>
        <v>0</v>
      </c>
      <c r="AF511" s="115" t="s">
        <v>511</v>
      </c>
      <c r="AG511" s="109" t="s">
        <v>346</v>
      </c>
      <c r="AH511" s="109" t="s">
        <v>14</v>
      </c>
      <c r="AI511" s="78">
        <v>1110.8299999999999</v>
      </c>
      <c r="AJ511" s="78">
        <f t="shared" si="181"/>
        <v>1333</v>
      </c>
      <c r="AK511" s="72" t="b">
        <f t="shared" si="182"/>
        <v>1</v>
      </c>
      <c r="AL511" s="93">
        <f t="shared" si="183"/>
        <v>-259</v>
      </c>
      <c r="AM511" s="93">
        <f t="shared" si="184"/>
        <v>1220.8333333333335</v>
      </c>
      <c r="AN511" s="93">
        <f t="shared" si="185"/>
        <v>1465</v>
      </c>
      <c r="AO511" s="25">
        <f t="shared" si="186"/>
        <v>0.099024756189047256</v>
      </c>
      <c r="AQ511" s="2">
        <f t="shared" si="187"/>
        <v>-285</v>
      </c>
      <c r="AR511" s="2">
        <f t="shared" si="188"/>
        <v>1110.8299999999999</v>
      </c>
      <c r="AS511" t="b">
        <f>AF511='[3]Материалы в ДС'!A483</f>
        <v>1</v>
      </c>
      <c r="AT511" s="95">
        <f>AI511-'[3]Материалы в ДС'!D483</f>
        <v>0</v>
      </c>
    </row>
    <row r="512" ht="15" customHeight="1" outlineLevel="1">
      <c r="A512" s="108" t="s">
        <v>512</v>
      </c>
      <c r="B512" s="108"/>
      <c r="C512" s="108"/>
      <c r="D512" s="109" t="s">
        <v>346</v>
      </c>
      <c r="E512" s="109" t="s">
        <v>14</v>
      </c>
      <c r="F512" s="77">
        <v>3247.5</v>
      </c>
      <c r="G512" s="78">
        <f t="shared" si="172"/>
        <v>3897</v>
      </c>
      <c r="H512" s="78">
        <f t="shared" si="173"/>
        <v>3575</v>
      </c>
      <c r="I512" s="78">
        <v>4290</v>
      </c>
      <c r="J512" s="25">
        <f t="shared" si="174"/>
        <v>0.10084680523479594</v>
      </c>
      <c r="K512" s="193" t="s">
        <v>509</v>
      </c>
      <c r="L512" s="75" t="s">
        <v>346</v>
      </c>
      <c r="M512" s="76" t="s">
        <v>14</v>
      </c>
      <c r="N512" s="80">
        <v>484</v>
      </c>
      <c r="O512" s="162">
        <f t="shared" si="191"/>
        <v>565</v>
      </c>
      <c r="P512" s="81">
        <f t="shared" si="190"/>
        <v>0</v>
      </c>
      <c r="Q512" s="82" t="s">
        <v>512</v>
      </c>
      <c r="R512" s="114" t="s">
        <v>346</v>
      </c>
      <c r="S512" s="114" t="s">
        <v>14</v>
      </c>
      <c r="T512" s="106">
        <v>3247.5</v>
      </c>
      <c r="U512" s="86" t="b">
        <f t="shared" si="176"/>
        <v>1</v>
      </c>
      <c r="V512" s="87">
        <f t="shared" si="177"/>
        <v>0</v>
      </c>
      <c r="W512" s="108" t="s">
        <v>512</v>
      </c>
      <c r="X512" s="109" t="s">
        <v>346</v>
      </c>
      <c r="Y512" s="109" t="s">
        <v>14</v>
      </c>
      <c r="Z512" s="89">
        <v>4290</v>
      </c>
      <c r="AA512" s="90" t="b">
        <f t="shared" si="178"/>
        <v>1</v>
      </c>
      <c r="AB512" s="81">
        <f t="shared" si="179"/>
        <v>0</v>
      </c>
      <c r="AC512" s="192">
        <f t="shared" si="180"/>
        <v>0</v>
      </c>
      <c r="AF512" s="115" t="s">
        <v>512</v>
      </c>
      <c r="AG512" s="109" t="s">
        <v>346</v>
      </c>
      <c r="AH512" s="109" t="s">
        <v>14</v>
      </c>
      <c r="AI512" s="78">
        <v>2702.5</v>
      </c>
      <c r="AJ512" s="78">
        <f t="shared" si="181"/>
        <v>3243</v>
      </c>
      <c r="AK512" s="72" t="b">
        <f t="shared" si="182"/>
        <v>1</v>
      </c>
      <c r="AL512" s="93">
        <f t="shared" si="183"/>
        <v>-654</v>
      </c>
      <c r="AM512" s="93">
        <f t="shared" si="184"/>
        <v>2975</v>
      </c>
      <c r="AN512" s="93">
        <f t="shared" si="185"/>
        <v>3570</v>
      </c>
      <c r="AO512" s="25">
        <f t="shared" si="186"/>
        <v>0.10083256244218317</v>
      </c>
      <c r="AQ512" s="2">
        <f t="shared" si="187"/>
        <v>-720</v>
      </c>
      <c r="AR512" s="2">
        <f t="shared" si="188"/>
        <v>2702.5</v>
      </c>
      <c r="AS512" t="b">
        <f>AF512='[3]Материалы в ДС'!A484</f>
        <v>1</v>
      </c>
      <c r="AT512" s="95">
        <f>AI512-'[3]Материалы в ДС'!D484</f>
        <v>0</v>
      </c>
    </row>
    <row r="513" ht="15" customHeight="1" outlineLevel="1">
      <c r="A513" s="108" t="s">
        <v>513</v>
      </c>
      <c r="B513" s="108"/>
      <c r="C513" s="108"/>
      <c r="D513" s="109" t="s">
        <v>707</v>
      </c>
      <c r="E513" s="109" t="s">
        <v>184</v>
      </c>
      <c r="F513" s="77">
        <v>125.26000000000001</v>
      </c>
      <c r="G513" s="78">
        <f t="shared" si="172"/>
        <v>150.31</v>
      </c>
      <c r="H513" s="78">
        <f t="shared" si="173"/>
        <v>137.5</v>
      </c>
      <c r="I513" s="78">
        <v>165</v>
      </c>
      <c r="J513" s="25">
        <f t="shared" si="174"/>
        <v>0.09773135519925491</v>
      </c>
      <c r="K513" s="193" t="s">
        <v>510</v>
      </c>
      <c r="L513" s="75" t="s">
        <v>346</v>
      </c>
      <c r="M513" s="76" t="s">
        <v>14</v>
      </c>
      <c r="N513" s="80">
        <v>1326</v>
      </c>
      <c r="O513" s="162">
        <f t="shared" si="191"/>
        <v>1460</v>
      </c>
      <c r="P513" s="81">
        <f t="shared" si="190"/>
        <v>0</v>
      </c>
      <c r="Q513" s="82" t="s">
        <v>513</v>
      </c>
      <c r="R513" s="114" t="s">
        <v>707</v>
      </c>
      <c r="S513" s="114" t="s">
        <v>184</v>
      </c>
      <c r="T513" s="85">
        <v>125.26000000000001</v>
      </c>
      <c r="U513" s="86" t="b">
        <f t="shared" si="176"/>
        <v>1</v>
      </c>
      <c r="V513" s="87">
        <f t="shared" si="177"/>
        <v>0</v>
      </c>
      <c r="W513" s="108" t="s">
        <v>513</v>
      </c>
      <c r="X513" s="109" t="s">
        <v>707</v>
      </c>
      <c r="Y513" s="109" t="s">
        <v>184</v>
      </c>
      <c r="Z513" s="89">
        <v>165</v>
      </c>
      <c r="AA513" s="90" t="b">
        <f t="shared" si="178"/>
        <v>1</v>
      </c>
      <c r="AB513" s="81">
        <f t="shared" si="179"/>
        <v>0</v>
      </c>
      <c r="AC513" s="192">
        <f t="shared" si="180"/>
        <v>0</v>
      </c>
      <c r="AF513" s="115" t="s">
        <v>513</v>
      </c>
      <c r="AG513" s="109" t="s">
        <v>707</v>
      </c>
      <c r="AH513" s="109" t="s">
        <v>184</v>
      </c>
      <c r="AI513" s="78">
        <v>235.833333333333</v>
      </c>
      <c r="AJ513" s="78">
        <f t="shared" si="181"/>
        <v>283.00333333333299</v>
      </c>
      <c r="AK513" s="72" t="b">
        <f t="shared" si="182"/>
        <v>1</v>
      </c>
      <c r="AL513" s="93">
        <f t="shared" si="183"/>
        <v>132.69333333333299</v>
      </c>
      <c r="AM513" s="93">
        <f t="shared" si="184"/>
        <v>259.16666666666669</v>
      </c>
      <c r="AN513" s="93">
        <f t="shared" si="185"/>
        <v>311</v>
      </c>
      <c r="AO513" s="25">
        <f t="shared" si="186"/>
        <v>0.098926985547874741</v>
      </c>
      <c r="AQ513" s="2">
        <f t="shared" si="187"/>
        <v>146</v>
      </c>
      <c r="AR513" s="2">
        <f t="shared" si="188"/>
        <v>235.83000000000001</v>
      </c>
      <c r="AS513" t="b">
        <f>AF513='[3]Материалы в ДС'!A485</f>
        <v>1</v>
      </c>
      <c r="AT513" s="95">
        <f>AI513-'[3]Материалы в ДС'!D485</f>
        <v>0</v>
      </c>
    </row>
    <row r="514" ht="15" customHeight="1" outlineLevel="1">
      <c r="A514" s="108" t="s">
        <v>708</v>
      </c>
      <c r="B514" s="108"/>
      <c r="C514" s="108"/>
      <c r="D514" s="109" t="s">
        <v>709</v>
      </c>
      <c r="E514" s="109" t="s">
        <v>14</v>
      </c>
      <c r="F514" s="77">
        <v>120.63</v>
      </c>
      <c r="G514" s="78">
        <f t="shared" si="172"/>
        <v>144.75999999999999</v>
      </c>
      <c r="H514" s="78">
        <f t="shared" si="173"/>
        <v>132.5</v>
      </c>
      <c r="I514" s="78">
        <v>159</v>
      </c>
      <c r="J514" s="25">
        <f t="shared" si="174"/>
        <v>0.098369715390992152</v>
      </c>
      <c r="K514" s="193" t="s">
        <v>511</v>
      </c>
      <c r="L514" s="75" t="s">
        <v>346</v>
      </c>
      <c r="M514" s="76" t="s">
        <v>14</v>
      </c>
      <c r="N514" s="80">
        <v>1578</v>
      </c>
      <c r="O514" s="162">
        <f t="shared" si="191"/>
        <v>1750</v>
      </c>
      <c r="P514" s="81">
        <f t="shared" si="190"/>
        <v>0</v>
      </c>
      <c r="Q514" s="82" t="s">
        <v>708</v>
      </c>
      <c r="R514" s="114" t="s">
        <v>709</v>
      </c>
      <c r="S514" s="114" t="s">
        <v>14</v>
      </c>
      <c r="T514" s="85">
        <v>120.63</v>
      </c>
      <c r="U514" s="86" t="b">
        <f t="shared" si="176"/>
        <v>1</v>
      </c>
      <c r="V514" s="87">
        <f t="shared" si="177"/>
        <v>0</v>
      </c>
      <c r="W514" s="108" t="s">
        <v>708</v>
      </c>
      <c r="X514" s="109" t="s">
        <v>709</v>
      </c>
      <c r="Y514" s="109" t="s">
        <v>14</v>
      </c>
      <c r="Z514" s="89">
        <v>159</v>
      </c>
      <c r="AA514" s="90" t="b">
        <f t="shared" si="178"/>
        <v>1</v>
      </c>
      <c r="AB514" s="81">
        <f t="shared" si="179"/>
        <v>0</v>
      </c>
      <c r="AC514" s="192">
        <f t="shared" si="180"/>
        <v>0</v>
      </c>
      <c r="AF514" s="115" t="s">
        <v>708</v>
      </c>
      <c r="AG514" s="109" t="s">
        <v>709</v>
      </c>
      <c r="AH514" s="109" t="s">
        <v>14</v>
      </c>
      <c r="AI514" s="78">
        <v>257.5</v>
      </c>
      <c r="AJ514" s="78">
        <f t="shared" si="181"/>
        <v>309</v>
      </c>
      <c r="AK514" s="72" t="b">
        <f t="shared" si="182"/>
        <v>1</v>
      </c>
      <c r="AL514" s="93">
        <f t="shared" si="183"/>
        <v>164.24000000000001</v>
      </c>
      <c r="AM514" s="93">
        <f t="shared" si="184"/>
        <v>282.5</v>
      </c>
      <c r="AN514" s="93">
        <f t="shared" si="185"/>
        <v>339</v>
      </c>
      <c r="AO514" s="25">
        <f t="shared" si="186"/>
        <v>0.097087378640776698</v>
      </c>
      <c r="AQ514" s="2">
        <f t="shared" si="187"/>
        <v>180</v>
      </c>
      <c r="AR514" s="2">
        <f t="shared" si="188"/>
        <v>257.5</v>
      </c>
      <c r="AS514" t="b">
        <f>AF514='[3]Материалы в ДС'!A486</f>
        <v>1</v>
      </c>
      <c r="AT514" s="95">
        <f>AI514-'[3]Материалы в ДС'!D486</f>
        <v>0</v>
      </c>
    </row>
    <row r="515" ht="15" customHeight="1" outlineLevel="1">
      <c r="A515" s="108" t="s">
        <v>517</v>
      </c>
      <c r="B515" s="108"/>
      <c r="C515" s="108"/>
      <c r="D515" s="109" t="s">
        <v>164</v>
      </c>
      <c r="E515" s="109" t="s">
        <v>184</v>
      </c>
      <c r="F515" s="77">
        <v>173.33000000000001</v>
      </c>
      <c r="G515" s="78">
        <f t="shared" si="172"/>
        <v>208</v>
      </c>
      <c r="H515" s="78">
        <f t="shared" si="173"/>
        <v>190</v>
      </c>
      <c r="I515" s="78">
        <v>228</v>
      </c>
      <c r="J515" s="25">
        <f t="shared" si="174"/>
        <v>0.096153846153846256</v>
      </c>
      <c r="K515" s="193" t="s">
        <v>512</v>
      </c>
      <c r="L515" s="75" t="s">
        <v>346</v>
      </c>
      <c r="M515" s="76" t="s">
        <v>14</v>
      </c>
      <c r="N515" s="80">
        <v>3924</v>
      </c>
      <c r="O515" s="162">
        <f t="shared" si="191"/>
        <v>4290</v>
      </c>
      <c r="P515" s="81">
        <f t="shared" si="190"/>
        <v>0</v>
      </c>
      <c r="Q515" s="82" t="s">
        <v>517</v>
      </c>
      <c r="R515" s="114" t="s">
        <v>164</v>
      </c>
      <c r="S515" s="114" t="s">
        <v>184</v>
      </c>
      <c r="T515" s="85">
        <v>138.47999999999999</v>
      </c>
      <c r="U515" s="86" t="b">
        <f t="shared" si="176"/>
        <v>1</v>
      </c>
      <c r="V515" s="87">
        <f t="shared" si="177"/>
        <v>-34.850000000000023</v>
      </c>
      <c r="W515" s="108" t="s">
        <v>517</v>
      </c>
      <c r="X515" s="109" t="s">
        <v>164</v>
      </c>
      <c r="Y515" s="109" t="s">
        <v>184</v>
      </c>
      <c r="Z515" s="89">
        <v>228</v>
      </c>
      <c r="AA515" s="90" t="b">
        <f t="shared" si="178"/>
        <v>1</v>
      </c>
      <c r="AB515" s="81">
        <f t="shared" si="179"/>
        <v>0</v>
      </c>
      <c r="AC515" s="192">
        <f t="shared" si="180"/>
        <v>-34.850000000000023</v>
      </c>
      <c r="AF515" s="115" t="s">
        <v>517</v>
      </c>
      <c r="AG515" s="109" t="s">
        <v>164</v>
      </c>
      <c r="AH515" s="109" t="s">
        <v>184</v>
      </c>
      <c r="AI515" s="78">
        <v>190.83000000000001</v>
      </c>
      <c r="AJ515" s="78">
        <f t="shared" si="181"/>
        <v>229</v>
      </c>
      <c r="AK515" s="72" t="b">
        <f t="shared" si="182"/>
        <v>1</v>
      </c>
      <c r="AL515" s="93">
        <f t="shared" si="183"/>
        <v>21</v>
      </c>
      <c r="AM515" s="93">
        <f t="shared" si="184"/>
        <v>209.16666666666669</v>
      </c>
      <c r="AN515" s="93">
        <f t="shared" si="185"/>
        <v>251</v>
      </c>
      <c r="AO515" s="25">
        <f t="shared" si="186"/>
        <v>0.09606986899563319</v>
      </c>
      <c r="AQ515" s="2">
        <f t="shared" si="187"/>
        <v>23</v>
      </c>
      <c r="AR515" s="2">
        <f t="shared" si="188"/>
        <v>190.83000000000001</v>
      </c>
      <c r="AS515" t="b">
        <f>AF515='[3]Материалы в ДС'!A487</f>
        <v>1</v>
      </c>
      <c r="AT515" s="95">
        <f>AI515-'[3]Материалы в ДС'!D487</f>
        <v>0</v>
      </c>
    </row>
    <row r="516" ht="15" customHeight="1" outlineLevel="1">
      <c r="A516" s="108" t="s">
        <v>518</v>
      </c>
      <c r="B516" s="108"/>
      <c r="C516" s="108"/>
      <c r="D516" s="109" t="s">
        <v>346</v>
      </c>
      <c r="E516" s="109" t="s">
        <v>184</v>
      </c>
      <c r="F516" s="77">
        <v>476.94</v>
      </c>
      <c r="G516" s="78">
        <f t="shared" si="172"/>
        <v>572.33000000000004</v>
      </c>
      <c r="H516" s="78">
        <f t="shared" si="173"/>
        <v>525</v>
      </c>
      <c r="I516" s="78">
        <v>630</v>
      </c>
      <c r="J516" s="25">
        <f t="shared" si="174"/>
        <v>0.10076354550696265</v>
      </c>
      <c r="K516" s="158" t="s">
        <v>513</v>
      </c>
      <c r="L516" s="159" t="s">
        <v>707</v>
      </c>
      <c r="M516" s="165" t="s">
        <v>184</v>
      </c>
      <c r="N516" s="162">
        <v>107</v>
      </c>
      <c r="O516" s="162">
        <v>165</v>
      </c>
      <c r="P516" s="81">
        <f t="shared" si="190"/>
        <v>0</v>
      </c>
      <c r="Q516" s="82" t="s">
        <v>518</v>
      </c>
      <c r="R516" s="114" t="s">
        <v>346</v>
      </c>
      <c r="S516" s="114" t="s">
        <v>184</v>
      </c>
      <c r="T516" s="85">
        <v>476.94</v>
      </c>
      <c r="U516" s="86" t="b">
        <f t="shared" si="176"/>
        <v>1</v>
      </c>
      <c r="V516" s="87">
        <f t="shared" si="177"/>
        <v>0</v>
      </c>
      <c r="W516" s="108" t="s">
        <v>518</v>
      </c>
      <c r="X516" s="109" t="s">
        <v>346</v>
      </c>
      <c r="Y516" s="109" t="s">
        <v>184</v>
      </c>
      <c r="Z516" s="89">
        <v>630</v>
      </c>
      <c r="AA516" s="90" t="b">
        <f t="shared" si="178"/>
        <v>1</v>
      </c>
      <c r="AB516" s="81">
        <f t="shared" si="179"/>
        <v>0</v>
      </c>
      <c r="AC516" s="192">
        <f t="shared" si="180"/>
        <v>0</v>
      </c>
      <c r="AF516" s="115" t="s">
        <v>518</v>
      </c>
      <c r="AG516" s="109" t="s">
        <v>346</v>
      </c>
      <c r="AH516" s="109" t="s">
        <v>184</v>
      </c>
      <c r="AI516" s="78">
        <v>429.17000000000002</v>
      </c>
      <c r="AJ516" s="78">
        <f t="shared" si="181"/>
        <v>515</v>
      </c>
      <c r="AK516" s="72" t="b">
        <f t="shared" si="182"/>
        <v>1</v>
      </c>
      <c r="AL516" s="93">
        <f t="shared" si="183"/>
        <v>-57.330000000000041</v>
      </c>
      <c r="AM516" s="93">
        <f t="shared" si="184"/>
        <v>472.5</v>
      </c>
      <c r="AN516" s="93">
        <f t="shared" si="185"/>
        <v>567</v>
      </c>
      <c r="AO516" s="25">
        <f t="shared" si="186"/>
        <v>0.10097087378640776</v>
      </c>
      <c r="AQ516" s="2">
        <f t="shared" si="187"/>
        <v>-63</v>
      </c>
      <c r="AR516" s="2">
        <f t="shared" si="188"/>
        <v>429.17000000000002</v>
      </c>
      <c r="AS516" t="b">
        <f>AF516='[3]Материалы в ДС'!A488</f>
        <v>1</v>
      </c>
      <c r="AT516" s="95">
        <f>AI516-'[3]Материалы в ДС'!D488</f>
        <v>0</v>
      </c>
    </row>
    <row r="517" ht="15" customHeight="1" outlineLevel="1">
      <c r="A517" s="108" t="s">
        <v>519</v>
      </c>
      <c r="B517" s="108"/>
      <c r="C517" s="108"/>
      <c r="D517" s="109" t="s">
        <v>346</v>
      </c>
      <c r="E517" s="109" t="s">
        <v>184</v>
      </c>
      <c r="F517" s="77">
        <v>661.94000000000005</v>
      </c>
      <c r="G517" s="78">
        <f t="shared" si="172"/>
        <v>794.33000000000004</v>
      </c>
      <c r="H517" s="78">
        <f t="shared" si="173"/>
        <v>729.16999999999996</v>
      </c>
      <c r="I517" s="78">
        <v>875</v>
      </c>
      <c r="J517" s="25">
        <f t="shared" si="174"/>
        <v>0.10155728727355129</v>
      </c>
      <c r="K517" s="79" t="s">
        <v>708</v>
      </c>
      <c r="L517" s="75" t="s">
        <v>709</v>
      </c>
      <c r="M517" s="76" t="s">
        <v>14</v>
      </c>
      <c r="N517" s="80">
        <v>159</v>
      </c>
      <c r="O517" s="80">
        <f t="shared" ref="O517:O518" si="192">N517</f>
        <v>159</v>
      </c>
      <c r="P517" s="81">
        <f t="shared" si="190"/>
        <v>0</v>
      </c>
      <c r="Q517" s="82" t="s">
        <v>519</v>
      </c>
      <c r="R517" s="114" t="s">
        <v>346</v>
      </c>
      <c r="S517" s="114" t="s">
        <v>184</v>
      </c>
      <c r="T517" s="85">
        <v>661.94000000000005</v>
      </c>
      <c r="U517" s="86" t="b">
        <f t="shared" si="176"/>
        <v>1</v>
      </c>
      <c r="V517" s="87">
        <f t="shared" si="177"/>
        <v>0</v>
      </c>
      <c r="W517" s="108" t="s">
        <v>519</v>
      </c>
      <c r="X517" s="109" t="s">
        <v>346</v>
      </c>
      <c r="Y517" s="109" t="s">
        <v>184</v>
      </c>
      <c r="Z517" s="89">
        <v>875</v>
      </c>
      <c r="AA517" s="90" t="b">
        <f t="shared" si="178"/>
        <v>1</v>
      </c>
      <c r="AB517" s="81">
        <f t="shared" si="179"/>
        <v>0</v>
      </c>
      <c r="AC517" s="192">
        <f t="shared" si="180"/>
        <v>0</v>
      </c>
      <c r="AF517" s="115" t="s">
        <v>519</v>
      </c>
      <c r="AG517" s="109" t="s">
        <v>346</v>
      </c>
      <c r="AH517" s="109" t="s">
        <v>184</v>
      </c>
      <c r="AI517" s="78">
        <v>555.27999999999997</v>
      </c>
      <c r="AJ517" s="78">
        <f t="shared" si="181"/>
        <v>666.33999999999992</v>
      </c>
      <c r="AK517" s="72" t="b">
        <f t="shared" si="182"/>
        <v>1</v>
      </c>
      <c r="AL517" s="93">
        <f t="shared" si="183"/>
        <v>-127.99000000000012</v>
      </c>
      <c r="AM517" s="93">
        <f t="shared" si="184"/>
        <v>611.66666666666674</v>
      </c>
      <c r="AN517" s="93">
        <f t="shared" si="185"/>
        <v>734</v>
      </c>
      <c r="AO517" s="25">
        <f t="shared" si="186"/>
        <v>0.10153975447969518</v>
      </c>
      <c r="AQ517" s="2">
        <f t="shared" si="187"/>
        <v>-141</v>
      </c>
      <c r="AR517" s="2">
        <f t="shared" si="188"/>
        <v>555.27999999999997</v>
      </c>
      <c r="AS517" t="b">
        <f>AF517='[3]Материалы в ДС'!A489</f>
        <v>1</v>
      </c>
      <c r="AT517" s="95">
        <f>AI517-'[3]Материалы в ДС'!D489</f>
        <v>0</v>
      </c>
    </row>
    <row r="518" ht="15" customHeight="1" outlineLevel="1">
      <c r="A518" s="108" t="s">
        <v>520</v>
      </c>
      <c r="B518" s="108"/>
      <c r="C518" s="108"/>
      <c r="D518" s="109" t="s">
        <v>346</v>
      </c>
      <c r="E518" s="109" t="s">
        <v>184</v>
      </c>
      <c r="F518" s="77">
        <v>797.5</v>
      </c>
      <c r="G518" s="78">
        <f t="shared" si="172"/>
        <v>957</v>
      </c>
      <c r="H518" s="78">
        <f t="shared" si="173"/>
        <v>879.17000000000007</v>
      </c>
      <c r="I518" s="78">
        <v>1055</v>
      </c>
      <c r="J518" s="25">
        <f t="shared" si="174"/>
        <v>0.10240334378265414</v>
      </c>
      <c r="K518" s="79" t="s">
        <v>517</v>
      </c>
      <c r="L518" s="75" t="s">
        <v>164</v>
      </c>
      <c r="M518" s="76" t="s">
        <v>184</v>
      </c>
      <c r="N518" s="80">
        <v>182</v>
      </c>
      <c r="O518" s="80">
        <f t="shared" si="192"/>
        <v>182</v>
      </c>
      <c r="P518" s="81">
        <f t="shared" si="190"/>
        <v>-46</v>
      </c>
      <c r="Q518" s="82" t="s">
        <v>520</v>
      </c>
      <c r="R518" s="114" t="s">
        <v>346</v>
      </c>
      <c r="S518" s="114" t="s">
        <v>184</v>
      </c>
      <c r="T518" s="85">
        <v>797.5</v>
      </c>
      <c r="U518" s="86" t="b">
        <f t="shared" si="176"/>
        <v>1</v>
      </c>
      <c r="V518" s="87">
        <f t="shared" si="177"/>
        <v>0</v>
      </c>
      <c r="W518" s="108" t="s">
        <v>520</v>
      </c>
      <c r="X518" s="109" t="s">
        <v>346</v>
      </c>
      <c r="Y518" s="109" t="s">
        <v>184</v>
      </c>
      <c r="Z518" s="89">
        <v>1055</v>
      </c>
      <c r="AA518" s="90" t="b">
        <f t="shared" si="178"/>
        <v>1</v>
      </c>
      <c r="AB518" s="81">
        <f t="shared" si="179"/>
        <v>0</v>
      </c>
      <c r="AC518" s="192">
        <f t="shared" si="180"/>
        <v>0</v>
      </c>
      <c r="AF518" s="115" t="s">
        <v>520</v>
      </c>
      <c r="AG518" s="109" t="s">
        <v>346</v>
      </c>
      <c r="AH518" s="109" t="s">
        <v>184</v>
      </c>
      <c r="AI518" s="78">
        <v>745.27999999999997</v>
      </c>
      <c r="AJ518" s="78">
        <f t="shared" si="181"/>
        <v>894.33999999999992</v>
      </c>
      <c r="AK518" s="72" t="b">
        <f t="shared" si="182"/>
        <v>1</v>
      </c>
      <c r="AL518" s="93">
        <f t="shared" si="183"/>
        <v>-62.660000000000082</v>
      </c>
      <c r="AM518" s="93">
        <f t="shared" si="184"/>
        <v>821.66666666666674</v>
      </c>
      <c r="AN518" s="93">
        <f t="shared" si="185"/>
        <v>986</v>
      </c>
      <c r="AO518" s="25">
        <f t="shared" si="186"/>
        <v>0.10248898629156707</v>
      </c>
      <c r="AQ518" s="2">
        <f t="shared" si="187"/>
        <v>-69</v>
      </c>
      <c r="AR518" s="2">
        <f t="shared" si="188"/>
        <v>745.27999999999997</v>
      </c>
      <c r="AS518" t="b">
        <f>AF518='[3]Материалы в ДС'!A490</f>
        <v>1</v>
      </c>
      <c r="AT518" s="95">
        <f>AI518-'[3]Материалы в ДС'!D490</f>
        <v>0</v>
      </c>
    </row>
    <row r="519" ht="12.75" customHeight="1" outlineLevel="1">
      <c r="A519" s="108" t="s">
        <v>521</v>
      </c>
      <c r="B519" s="108"/>
      <c r="C519" s="108"/>
      <c r="D519" s="109" t="s">
        <v>346</v>
      </c>
      <c r="E519" s="109" t="s">
        <v>184</v>
      </c>
      <c r="F519" s="77">
        <v>1093.6099999999999</v>
      </c>
      <c r="G519" s="78">
        <f t="shared" si="172"/>
        <v>1312.3299999999999</v>
      </c>
      <c r="H519" s="78">
        <f t="shared" si="173"/>
        <v>1204.1700000000001</v>
      </c>
      <c r="I519" s="78">
        <v>1445</v>
      </c>
      <c r="J519" s="25">
        <f t="shared" si="174"/>
        <v>0.10109499897129548</v>
      </c>
      <c r="K519" s="110" t="s">
        <v>518</v>
      </c>
      <c r="L519" s="111" t="s">
        <v>346</v>
      </c>
      <c r="M519" s="112" t="s">
        <v>184</v>
      </c>
      <c r="N519" s="113"/>
      <c r="O519" s="162">
        <f t="shared" ref="O519:O522" si="193">I516</f>
        <v>630</v>
      </c>
      <c r="P519" s="81">
        <f t="shared" si="190"/>
        <v>0</v>
      </c>
      <c r="Q519" s="82" t="s">
        <v>521</v>
      </c>
      <c r="R519" s="114" t="s">
        <v>346</v>
      </c>
      <c r="S519" s="114" t="s">
        <v>184</v>
      </c>
      <c r="T519" s="106">
        <v>1093.6099999999999</v>
      </c>
      <c r="U519" s="86" t="b">
        <f t="shared" si="176"/>
        <v>1</v>
      </c>
      <c r="V519" s="87">
        <f t="shared" si="177"/>
        <v>0</v>
      </c>
      <c r="W519" s="108" t="s">
        <v>521</v>
      </c>
      <c r="X519" s="109" t="s">
        <v>346</v>
      </c>
      <c r="Y519" s="109" t="s">
        <v>184</v>
      </c>
      <c r="Z519" s="89">
        <v>1445</v>
      </c>
      <c r="AA519" s="90" t="b">
        <f t="shared" si="178"/>
        <v>1</v>
      </c>
      <c r="AB519" s="81">
        <f t="shared" si="179"/>
        <v>0</v>
      </c>
      <c r="AC519" s="192">
        <f t="shared" si="180"/>
        <v>0</v>
      </c>
      <c r="AF519" s="194" t="s">
        <v>521</v>
      </c>
      <c r="AG519" s="195" t="s">
        <v>346</v>
      </c>
      <c r="AH519" s="195" t="s">
        <v>184</v>
      </c>
      <c r="AI519" s="78">
        <v>914.72000000000003</v>
      </c>
      <c r="AJ519" s="78">
        <f t="shared" si="181"/>
        <v>1097.6600000000001</v>
      </c>
      <c r="AK519" s="72" t="b">
        <f t="shared" si="182"/>
        <v>1</v>
      </c>
      <c r="AL519" s="93">
        <f t="shared" si="183"/>
        <v>-214.66999999999985</v>
      </c>
      <c r="AM519" s="93">
        <f t="shared" si="184"/>
        <v>1007.5</v>
      </c>
      <c r="AN519" s="93">
        <f t="shared" si="185"/>
        <v>1209</v>
      </c>
      <c r="AO519" s="25">
        <f t="shared" si="186"/>
        <v>0.10143395951387489</v>
      </c>
      <c r="AQ519" s="2">
        <f t="shared" si="187"/>
        <v>-236</v>
      </c>
      <c r="AR519" s="2">
        <f t="shared" si="188"/>
        <v>914.72000000000003</v>
      </c>
      <c r="AS519" t="b">
        <f>AF519='[3]Материалы в ДС'!A491</f>
        <v>1</v>
      </c>
      <c r="AT519" s="95">
        <f>AI519-'[3]Материалы в ДС'!D491</f>
        <v>0</v>
      </c>
    </row>
    <row r="520" ht="15" customHeight="1" outlineLevel="1">
      <c r="A520" s="196" t="s">
        <v>710</v>
      </c>
      <c r="D520" s="196"/>
      <c r="E520" s="196"/>
      <c r="F520" s="197"/>
      <c r="G520" s="198"/>
      <c r="H520" s="199">
        <f t="shared" si="173"/>
        <v>0</v>
      </c>
      <c r="I520" s="199"/>
      <c r="J520" s="25"/>
      <c r="K520" s="110" t="s">
        <v>519</v>
      </c>
      <c r="L520" s="111" t="s">
        <v>346</v>
      </c>
      <c r="M520" s="112" t="s">
        <v>184</v>
      </c>
      <c r="N520" s="113"/>
      <c r="O520" s="162">
        <f t="shared" si="193"/>
        <v>875</v>
      </c>
      <c r="P520" s="81">
        <f t="shared" si="190"/>
        <v>0</v>
      </c>
      <c r="Q520" s="66" t="s">
        <v>710</v>
      </c>
      <c r="R520" s="200"/>
      <c r="S520" s="200"/>
      <c r="T520" s="102"/>
      <c r="U520" s="86" t="b">
        <f t="shared" si="176"/>
        <v>1</v>
      </c>
      <c r="V520" s="87">
        <f t="shared" si="177"/>
        <v>0</v>
      </c>
      <c r="AF520" s="201" t="s">
        <v>710</v>
      </c>
      <c r="AG520" s="201"/>
      <c r="AH520" s="201"/>
      <c r="AI520" s="104">
        <v>0</v>
      </c>
      <c r="AJ520" s="104"/>
      <c r="AK520" s="72" t="b">
        <f t="shared" si="182"/>
        <v>1</v>
      </c>
      <c r="AL520" s="70"/>
      <c r="AM520" s="70"/>
      <c r="AN520" s="70"/>
      <c r="AQ520" s="2"/>
      <c r="AR520" s="2">
        <f t="shared" si="188"/>
        <v>0</v>
      </c>
      <c r="AS520" t="b">
        <f>AF520='[3]Материалы в ДС'!A492</f>
        <v>1</v>
      </c>
      <c r="AT520" s="95">
        <f>AI520-'[3]Материалы в ДС'!D492</f>
        <v>0</v>
      </c>
    </row>
    <row r="521" ht="15" customHeight="1" outlineLevel="1">
      <c r="A521" s="202" t="s">
        <v>711</v>
      </c>
      <c r="D521" s="203" t="s">
        <v>712</v>
      </c>
      <c r="E521" s="204" t="s">
        <v>14</v>
      </c>
      <c r="F521" s="205">
        <v>744.94000000000005</v>
      </c>
      <c r="G521" s="206">
        <f t="shared" si="172"/>
        <v>893.93000000000006</v>
      </c>
      <c r="H521" s="78">
        <f t="shared" si="173"/>
        <v>1094.1700000000001</v>
      </c>
      <c r="I521" s="205">
        <v>1313</v>
      </c>
      <c r="J521" s="25">
        <f t="shared" si="174"/>
        <v>0.46879509581287104</v>
      </c>
      <c r="K521" s="110" t="s">
        <v>520</v>
      </c>
      <c r="L521" s="111" t="s">
        <v>346</v>
      </c>
      <c r="M521" s="112" t="s">
        <v>184</v>
      </c>
      <c r="N521" s="113"/>
      <c r="O521" s="162">
        <f t="shared" si="193"/>
        <v>1055</v>
      </c>
      <c r="P521" s="81">
        <f t="shared" si="190"/>
        <v>0</v>
      </c>
      <c r="Q521" s="82" t="s">
        <v>711</v>
      </c>
      <c r="R521" s="85" t="s">
        <v>712</v>
      </c>
      <c r="S521" s="84" t="s">
        <v>14</v>
      </c>
      <c r="T521" s="85">
        <v>583.34000000000003</v>
      </c>
      <c r="U521" s="86" t="b">
        <f t="shared" si="176"/>
        <v>1</v>
      </c>
      <c r="V521" s="87">
        <f t="shared" si="177"/>
        <v>-161.60000000000002</v>
      </c>
      <c r="AF521" s="202" t="s">
        <v>711</v>
      </c>
      <c r="AG521" s="203" t="s">
        <v>712</v>
      </c>
      <c r="AH521" s="204" t="s">
        <v>14</v>
      </c>
      <c r="AI521" s="78">
        <v>972.5</v>
      </c>
      <c r="AJ521" s="78">
        <f t="shared" si="181"/>
        <v>1167</v>
      </c>
      <c r="AK521" s="72" t="b">
        <f t="shared" si="182"/>
        <v>1</v>
      </c>
      <c r="AL521" s="93">
        <f t="shared" si="183"/>
        <v>273.06999999999994</v>
      </c>
      <c r="AM521" s="93">
        <f t="shared" si="184"/>
        <v>1428.3333333333335</v>
      </c>
      <c r="AN521" s="93">
        <f t="shared" si="185"/>
        <v>1714</v>
      </c>
      <c r="AO521" s="25">
        <f t="shared" si="186"/>
        <v>0.46872322193658955</v>
      </c>
      <c r="AQ521" s="2">
        <f t="shared" si="187"/>
        <v>401</v>
      </c>
      <c r="AR521" s="2">
        <f t="shared" si="188"/>
        <v>972.5</v>
      </c>
      <c r="AS521" t="b">
        <f>AF521='[3]Материалы в ДС'!A493</f>
        <v>1</v>
      </c>
      <c r="AT521" s="95">
        <f>AI521-'[3]Материалы в ДС'!D493</f>
        <v>0</v>
      </c>
    </row>
    <row r="522" ht="15" customHeight="1" outlineLevel="1">
      <c r="A522" s="202" t="s">
        <v>713</v>
      </c>
      <c r="D522" s="203" t="s">
        <v>712</v>
      </c>
      <c r="E522" s="204" t="s">
        <v>14</v>
      </c>
      <c r="F522" s="205">
        <v>728.38999999999999</v>
      </c>
      <c r="G522" s="206">
        <f t="shared" si="172"/>
        <v>874.07000000000005</v>
      </c>
      <c r="H522" s="78">
        <f t="shared" si="173"/>
        <v>1045.8299999999999</v>
      </c>
      <c r="I522" s="205">
        <v>1255</v>
      </c>
      <c r="J522" s="25">
        <f t="shared" si="174"/>
        <v>0.43581177708879149</v>
      </c>
      <c r="K522" s="110" t="s">
        <v>521</v>
      </c>
      <c r="L522" s="111" t="s">
        <v>346</v>
      </c>
      <c r="M522" s="112" t="s">
        <v>184</v>
      </c>
      <c r="N522" s="113"/>
      <c r="O522" s="162">
        <f t="shared" si="193"/>
        <v>1445</v>
      </c>
      <c r="P522" s="81">
        <f t="shared" si="190"/>
        <v>0</v>
      </c>
      <c r="Q522" s="82" t="s">
        <v>713</v>
      </c>
      <c r="R522" s="85" t="s">
        <v>712</v>
      </c>
      <c r="S522" s="84" t="s">
        <v>14</v>
      </c>
      <c r="T522" s="85">
        <v>583.34000000000003</v>
      </c>
      <c r="U522" s="86" t="b">
        <f t="shared" si="176"/>
        <v>1</v>
      </c>
      <c r="V522" s="87">
        <f t="shared" si="177"/>
        <v>-145.04999999999995</v>
      </c>
      <c r="AF522" s="202" t="s">
        <v>713</v>
      </c>
      <c r="AG522" s="203" t="s">
        <v>712</v>
      </c>
      <c r="AH522" s="204" t="s">
        <v>14</v>
      </c>
      <c r="AI522" s="78">
        <v>972.5</v>
      </c>
      <c r="AJ522" s="78">
        <f t="shared" si="181"/>
        <v>1167</v>
      </c>
      <c r="AK522" s="72" t="b">
        <f t="shared" si="182"/>
        <v>1</v>
      </c>
      <c r="AL522" s="93">
        <f t="shared" si="183"/>
        <v>292.92999999999995</v>
      </c>
      <c r="AM522" s="93">
        <f t="shared" si="184"/>
        <v>1396.6666666666667</v>
      </c>
      <c r="AN522" s="93">
        <f t="shared" si="185"/>
        <v>1676</v>
      </c>
      <c r="AO522" s="25">
        <f t="shared" si="186"/>
        <v>0.43616109682947729</v>
      </c>
      <c r="AQ522" s="2">
        <f t="shared" si="187"/>
        <v>421</v>
      </c>
      <c r="AR522" s="2">
        <f t="shared" si="188"/>
        <v>972.5</v>
      </c>
      <c r="AS522" t="b">
        <f>AF522='[3]Материалы в ДС'!A494</f>
        <v>1</v>
      </c>
      <c r="AT522" s="95">
        <f>AI522-'[3]Материалы в ДС'!D494</f>
        <v>0</v>
      </c>
    </row>
    <row r="523" ht="17.25" customHeight="1" outlineLevel="1">
      <c r="A523" s="202" t="s">
        <v>714</v>
      </c>
      <c r="D523" s="203" t="s">
        <v>712</v>
      </c>
      <c r="E523" s="204" t="s">
        <v>14</v>
      </c>
      <c r="F523" s="205">
        <v>728.38999999999999</v>
      </c>
      <c r="G523" s="206">
        <f t="shared" si="172"/>
        <v>874.07000000000005</v>
      </c>
      <c r="H523" s="78">
        <f t="shared" si="173"/>
        <v>1045.8299999999999</v>
      </c>
      <c r="I523" s="205">
        <v>1255</v>
      </c>
      <c r="J523" s="25">
        <f t="shared" si="174"/>
        <v>0.43581177708879149</v>
      </c>
      <c r="Q523" s="82" t="s">
        <v>714</v>
      </c>
      <c r="R523" s="85" t="s">
        <v>712</v>
      </c>
      <c r="S523" s="84" t="s">
        <v>14</v>
      </c>
      <c r="T523" s="85">
        <v>583.34000000000003</v>
      </c>
      <c r="U523" s="86" t="b">
        <f t="shared" si="176"/>
        <v>1</v>
      </c>
      <c r="V523" s="87">
        <f t="shared" si="177"/>
        <v>-145.04999999999995</v>
      </c>
      <c r="AF523" s="202" t="s">
        <v>714</v>
      </c>
      <c r="AG523" s="203" t="s">
        <v>712</v>
      </c>
      <c r="AH523" s="204" t="s">
        <v>14</v>
      </c>
      <c r="AI523" s="78">
        <v>972.5</v>
      </c>
      <c r="AJ523" s="78">
        <f t="shared" si="181"/>
        <v>1167</v>
      </c>
      <c r="AK523" s="72" t="b">
        <f t="shared" si="182"/>
        <v>1</v>
      </c>
      <c r="AL523" s="93">
        <f t="shared" si="183"/>
        <v>292.92999999999995</v>
      </c>
      <c r="AM523" s="93">
        <f t="shared" si="184"/>
        <v>1396.6666666666667</v>
      </c>
      <c r="AN523" s="93">
        <f t="shared" si="185"/>
        <v>1676</v>
      </c>
      <c r="AO523" s="25">
        <f t="shared" si="186"/>
        <v>0.43616109682947729</v>
      </c>
      <c r="AQ523" s="2">
        <f t="shared" si="187"/>
        <v>421</v>
      </c>
      <c r="AR523" s="2">
        <f t="shared" si="188"/>
        <v>972.5</v>
      </c>
      <c r="AS523" t="b">
        <f>AF523='[3]Материалы в ДС'!A495</f>
        <v>1</v>
      </c>
      <c r="AT523" s="95">
        <f>AI523-'[3]Материалы в ДС'!D495</f>
        <v>0</v>
      </c>
    </row>
    <row r="524" ht="15" customHeight="1" outlineLevel="1">
      <c r="A524" s="202" t="s">
        <v>715</v>
      </c>
      <c r="D524" s="203" t="s">
        <v>712</v>
      </c>
      <c r="E524" s="204" t="s">
        <v>14</v>
      </c>
      <c r="F524" s="205">
        <v>728.38999999999999</v>
      </c>
      <c r="G524" s="206">
        <f t="shared" si="172"/>
        <v>874.07000000000005</v>
      </c>
      <c r="H524" s="78">
        <f t="shared" si="173"/>
        <v>1045.8299999999999</v>
      </c>
      <c r="I524" s="205">
        <v>1255</v>
      </c>
      <c r="J524" s="25">
        <f t="shared" si="174"/>
        <v>0.43581177708879149</v>
      </c>
      <c r="K524" s="25">
        <f t="shared" ref="K524:K587" si="194">(H521-F521)/F521</f>
        <v>0.46880285660590115</v>
      </c>
      <c r="O524" t="str">
        <f t="shared" ref="O524:O567" si="195">TRIM(Q524)</f>
        <v xml:space="preserve">Трансформатор тока Т-0,66-0,5S-5ВА-75/5</v>
      </c>
      <c r="Q524" s="82" t="s">
        <v>715</v>
      </c>
      <c r="R524" s="85" t="s">
        <v>712</v>
      </c>
      <c r="S524" s="84" t="s">
        <v>14</v>
      </c>
      <c r="T524" s="85">
        <v>583.34000000000003</v>
      </c>
      <c r="U524" s="86" t="b">
        <f t="shared" si="176"/>
        <v>1</v>
      </c>
      <c r="V524" s="87">
        <f t="shared" si="177"/>
        <v>-145.04999999999995</v>
      </c>
      <c r="AF524" s="202" t="s">
        <v>715</v>
      </c>
      <c r="AG524" s="203" t="s">
        <v>712</v>
      </c>
      <c r="AH524" s="204" t="s">
        <v>14</v>
      </c>
      <c r="AI524" s="78">
        <v>972.5</v>
      </c>
      <c r="AJ524" s="78">
        <f t="shared" si="181"/>
        <v>1167</v>
      </c>
      <c r="AK524" s="72" t="b">
        <f t="shared" si="182"/>
        <v>1</v>
      </c>
      <c r="AL524" s="93">
        <f t="shared" si="183"/>
        <v>292.92999999999995</v>
      </c>
      <c r="AM524" s="93">
        <f t="shared" si="184"/>
        <v>1396.6666666666667</v>
      </c>
      <c r="AN524" s="93">
        <f t="shared" si="185"/>
        <v>1676</v>
      </c>
      <c r="AO524" s="25">
        <f t="shared" si="186"/>
        <v>0.43616109682947729</v>
      </c>
      <c r="AQ524" s="2">
        <f t="shared" si="187"/>
        <v>421</v>
      </c>
      <c r="AR524" s="2">
        <f t="shared" si="188"/>
        <v>972.5</v>
      </c>
      <c r="AS524" t="b">
        <f>AF524='[3]Материалы в ДС'!A496</f>
        <v>1</v>
      </c>
      <c r="AT524" s="95">
        <f>AI524-'[3]Материалы в ДС'!D496</f>
        <v>0</v>
      </c>
    </row>
    <row r="525" ht="15" customHeight="1" outlineLevel="1">
      <c r="A525" s="202" t="s">
        <v>716</v>
      </c>
      <c r="D525" s="203" t="s">
        <v>712</v>
      </c>
      <c r="E525" s="204" t="s">
        <v>14</v>
      </c>
      <c r="F525" s="205">
        <v>728.38999999999999</v>
      </c>
      <c r="G525" s="206">
        <f t="shared" si="172"/>
        <v>874.07000000000005</v>
      </c>
      <c r="H525" s="78">
        <f t="shared" si="173"/>
        <v>1045.8299999999999</v>
      </c>
      <c r="I525" s="205">
        <v>1255</v>
      </c>
      <c r="J525" s="25">
        <f t="shared" si="174"/>
        <v>0.43581177708879149</v>
      </c>
      <c r="K525" s="25">
        <f t="shared" si="194"/>
        <v>0.43581048614066631</v>
      </c>
      <c r="O525" t="str">
        <f t="shared" si="195"/>
        <v xml:space="preserve">Трансформатор тока Т-0,66-0,5S-5ВА-80/5</v>
      </c>
      <c r="Q525" s="82" t="s">
        <v>716</v>
      </c>
      <c r="R525" s="85" t="s">
        <v>712</v>
      </c>
      <c r="S525" s="84" t="s">
        <v>14</v>
      </c>
      <c r="T525" s="85">
        <v>583.34000000000003</v>
      </c>
      <c r="U525" s="86" t="b">
        <f t="shared" si="176"/>
        <v>1</v>
      </c>
      <c r="V525" s="87">
        <f t="shared" si="177"/>
        <v>-145.04999999999995</v>
      </c>
      <c r="AF525" s="202" t="s">
        <v>716</v>
      </c>
      <c r="AG525" s="203" t="s">
        <v>712</v>
      </c>
      <c r="AH525" s="204" t="s">
        <v>14</v>
      </c>
      <c r="AI525" s="78">
        <v>972.5</v>
      </c>
      <c r="AJ525" s="78">
        <f t="shared" si="181"/>
        <v>1167</v>
      </c>
      <c r="AK525" s="72" t="b">
        <f t="shared" si="182"/>
        <v>1</v>
      </c>
      <c r="AL525" s="93">
        <f t="shared" si="183"/>
        <v>292.92999999999995</v>
      </c>
      <c r="AM525" s="93">
        <f t="shared" si="184"/>
        <v>1396.6666666666667</v>
      </c>
      <c r="AN525" s="93">
        <f t="shared" si="185"/>
        <v>1676</v>
      </c>
      <c r="AO525" s="25">
        <f t="shared" si="186"/>
        <v>0.43616109682947729</v>
      </c>
      <c r="AQ525" s="2">
        <f t="shared" si="187"/>
        <v>421</v>
      </c>
      <c r="AR525" s="2">
        <f t="shared" si="188"/>
        <v>972.5</v>
      </c>
      <c r="AS525" t="b">
        <f>AF525='[3]Материалы в ДС'!A497</f>
        <v>1</v>
      </c>
      <c r="AT525" s="95">
        <f>AI525-'[3]Материалы в ДС'!D497</f>
        <v>0</v>
      </c>
    </row>
    <row r="526" ht="15" customHeight="1" outlineLevel="1">
      <c r="A526" s="202" t="s">
        <v>717</v>
      </c>
      <c r="D526" s="203" t="s">
        <v>712</v>
      </c>
      <c r="E526" s="204" t="s">
        <v>14</v>
      </c>
      <c r="F526" s="205">
        <v>728.38999999999999</v>
      </c>
      <c r="G526" s="206">
        <f t="shared" si="172"/>
        <v>874.07000000000005</v>
      </c>
      <c r="H526" s="78">
        <f t="shared" si="173"/>
        <v>1045.8299999999999</v>
      </c>
      <c r="I526" s="205">
        <v>1255</v>
      </c>
      <c r="J526" s="25">
        <f t="shared" si="174"/>
        <v>0.43581177708879149</v>
      </c>
      <c r="K526" s="25">
        <f t="shared" si="194"/>
        <v>0.43581048614066631</v>
      </c>
      <c r="O526" t="str">
        <f t="shared" si="195"/>
        <v xml:space="preserve">Трансформатор тока Т-0,66-0,5S-5ВА-100/5</v>
      </c>
      <c r="Q526" s="82" t="s">
        <v>717</v>
      </c>
      <c r="R526" s="85" t="s">
        <v>712</v>
      </c>
      <c r="S526" s="84" t="s">
        <v>14</v>
      </c>
      <c r="T526" s="85">
        <v>583.34000000000003</v>
      </c>
      <c r="U526" s="86" t="b">
        <f t="shared" si="176"/>
        <v>1</v>
      </c>
      <c r="V526" s="87">
        <f t="shared" si="177"/>
        <v>-145.04999999999995</v>
      </c>
      <c r="AF526" s="202" t="s">
        <v>717</v>
      </c>
      <c r="AG526" s="203" t="s">
        <v>712</v>
      </c>
      <c r="AH526" s="204" t="s">
        <v>14</v>
      </c>
      <c r="AI526" s="78">
        <v>972.5</v>
      </c>
      <c r="AJ526" s="78">
        <f t="shared" si="181"/>
        <v>1167</v>
      </c>
      <c r="AK526" s="72" t="b">
        <f t="shared" si="182"/>
        <v>1</v>
      </c>
      <c r="AL526" s="93">
        <f t="shared" si="183"/>
        <v>292.92999999999995</v>
      </c>
      <c r="AM526" s="93">
        <f t="shared" si="184"/>
        <v>1396.6666666666667</v>
      </c>
      <c r="AN526" s="93">
        <f t="shared" si="185"/>
        <v>1676</v>
      </c>
      <c r="AO526" s="25">
        <f t="shared" si="186"/>
        <v>0.43616109682947729</v>
      </c>
      <c r="AQ526" s="2">
        <f t="shared" si="187"/>
        <v>421</v>
      </c>
      <c r="AR526" s="2">
        <f t="shared" si="188"/>
        <v>972.5</v>
      </c>
      <c r="AS526" t="b">
        <f>AF526='[3]Материалы в ДС'!A498</f>
        <v>1</v>
      </c>
      <c r="AT526" s="95">
        <f>AI526-'[3]Материалы в ДС'!D498</f>
        <v>0</v>
      </c>
    </row>
    <row r="527" ht="15" customHeight="1" outlineLevel="1">
      <c r="A527" s="202" t="s">
        <v>718</v>
      </c>
      <c r="D527" s="203" t="s">
        <v>712</v>
      </c>
      <c r="E527" s="204" t="s">
        <v>14</v>
      </c>
      <c r="F527" s="205">
        <v>728.38999999999999</v>
      </c>
      <c r="G527" s="206">
        <f t="shared" si="172"/>
        <v>874.07000000000005</v>
      </c>
      <c r="H527" s="78">
        <f t="shared" si="173"/>
        <v>1045.8299999999999</v>
      </c>
      <c r="I527" s="205">
        <v>1255</v>
      </c>
      <c r="J527" s="25">
        <f t="shared" si="174"/>
        <v>0.43581177708879149</v>
      </c>
      <c r="K527" s="25">
        <f t="shared" si="194"/>
        <v>0.43581048614066631</v>
      </c>
      <c r="O527" t="str">
        <f t="shared" si="195"/>
        <v xml:space="preserve">Трансформатор тока Т-0,66-0,5S-5ВА-150/5</v>
      </c>
      <c r="Q527" s="82" t="s">
        <v>718</v>
      </c>
      <c r="R527" s="85" t="s">
        <v>712</v>
      </c>
      <c r="S527" s="84" t="s">
        <v>14</v>
      </c>
      <c r="T527" s="85">
        <v>583.34000000000003</v>
      </c>
      <c r="U527" s="86" t="b">
        <f t="shared" si="176"/>
        <v>1</v>
      </c>
      <c r="V527" s="87">
        <f t="shared" si="177"/>
        <v>-145.04999999999995</v>
      </c>
      <c r="AF527" s="202" t="s">
        <v>718</v>
      </c>
      <c r="AG527" s="203" t="s">
        <v>712</v>
      </c>
      <c r="AH527" s="204" t="s">
        <v>14</v>
      </c>
      <c r="AI527" s="78">
        <v>972.5</v>
      </c>
      <c r="AJ527" s="78">
        <f t="shared" si="181"/>
        <v>1167</v>
      </c>
      <c r="AK527" s="72" t="b">
        <f t="shared" si="182"/>
        <v>1</v>
      </c>
      <c r="AL527" s="93">
        <f t="shared" si="183"/>
        <v>292.92999999999995</v>
      </c>
      <c r="AM527" s="93">
        <f t="shared" si="184"/>
        <v>1396.6666666666667</v>
      </c>
      <c r="AN527" s="93">
        <f t="shared" si="185"/>
        <v>1676</v>
      </c>
      <c r="AO527" s="25">
        <f t="shared" si="186"/>
        <v>0.43616109682947729</v>
      </c>
      <c r="AQ527" s="2">
        <f t="shared" si="187"/>
        <v>421</v>
      </c>
      <c r="AR527" s="2">
        <f t="shared" si="188"/>
        <v>972.5</v>
      </c>
      <c r="AS527" t="b">
        <f>AF527='[3]Материалы в ДС'!A499</f>
        <v>1</v>
      </c>
      <c r="AT527" s="95">
        <f>AI527-'[3]Материалы в ДС'!D499</f>
        <v>0</v>
      </c>
    </row>
    <row r="528" ht="15" customHeight="1" outlineLevel="1">
      <c r="A528" s="202" t="s">
        <v>719</v>
      </c>
      <c r="D528" s="203" t="s">
        <v>712</v>
      </c>
      <c r="E528" s="204" t="s">
        <v>14</v>
      </c>
      <c r="F528" s="205">
        <v>728.38999999999999</v>
      </c>
      <c r="G528" s="206">
        <f t="shared" si="172"/>
        <v>874.07000000000005</v>
      </c>
      <c r="H528" s="78">
        <f t="shared" si="173"/>
        <v>1045.8299999999999</v>
      </c>
      <c r="I528" s="205">
        <v>1255</v>
      </c>
      <c r="J528" s="25">
        <f t="shared" si="174"/>
        <v>0.43581177708879149</v>
      </c>
      <c r="K528" s="25">
        <f t="shared" si="194"/>
        <v>0.43581048614066631</v>
      </c>
      <c r="O528" t="str">
        <f t="shared" si="195"/>
        <v xml:space="preserve">Трансформатор тока Т-0,66-0,5S-5ВА-200/5</v>
      </c>
      <c r="Q528" s="82" t="s">
        <v>719</v>
      </c>
      <c r="R528" s="85" t="s">
        <v>712</v>
      </c>
      <c r="S528" s="84" t="s">
        <v>14</v>
      </c>
      <c r="T528" s="85">
        <v>583.34000000000003</v>
      </c>
      <c r="U528" s="86" t="b">
        <f t="shared" si="176"/>
        <v>1</v>
      </c>
      <c r="V528" s="87">
        <f t="shared" si="177"/>
        <v>-145.04999999999995</v>
      </c>
      <c r="AF528" s="202" t="s">
        <v>719</v>
      </c>
      <c r="AG528" s="203" t="s">
        <v>712</v>
      </c>
      <c r="AH528" s="204" t="s">
        <v>14</v>
      </c>
      <c r="AI528" s="78">
        <v>972.5</v>
      </c>
      <c r="AJ528" s="78">
        <f t="shared" si="181"/>
        <v>1167</v>
      </c>
      <c r="AK528" s="72" t="b">
        <f t="shared" si="182"/>
        <v>1</v>
      </c>
      <c r="AL528" s="93">
        <f t="shared" si="183"/>
        <v>292.92999999999995</v>
      </c>
      <c r="AM528" s="93">
        <f t="shared" si="184"/>
        <v>1396.6666666666667</v>
      </c>
      <c r="AN528" s="93">
        <f t="shared" si="185"/>
        <v>1676</v>
      </c>
      <c r="AO528" s="25">
        <f t="shared" si="186"/>
        <v>0.43616109682947729</v>
      </c>
      <c r="AQ528" s="2">
        <f t="shared" si="187"/>
        <v>421</v>
      </c>
      <c r="AR528" s="2">
        <f t="shared" si="188"/>
        <v>972.5</v>
      </c>
      <c r="AS528" t="b">
        <f>AF528='[3]Материалы в ДС'!A500</f>
        <v>1</v>
      </c>
      <c r="AT528" s="95">
        <f>AI528-'[3]Материалы в ДС'!D500</f>
        <v>0</v>
      </c>
    </row>
    <row r="529" ht="15" customHeight="1" outlineLevel="1">
      <c r="A529" s="202" t="s">
        <v>720</v>
      </c>
      <c r="D529" s="203" t="s">
        <v>712</v>
      </c>
      <c r="E529" s="204" t="s">
        <v>14</v>
      </c>
      <c r="F529" s="205">
        <v>728.38999999999999</v>
      </c>
      <c r="G529" s="206">
        <f t="shared" si="172"/>
        <v>874.07000000000005</v>
      </c>
      <c r="H529" s="78">
        <f t="shared" si="173"/>
        <v>1045.8299999999999</v>
      </c>
      <c r="I529" s="205">
        <v>1255</v>
      </c>
      <c r="J529" s="25">
        <f t="shared" si="174"/>
        <v>0.43581177708879149</v>
      </c>
      <c r="K529" s="25">
        <f t="shared" si="194"/>
        <v>0.43581048614066631</v>
      </c>
      <c r="O529" t="str">
        <f t="shared" si="195"/>
        <v xml:space="preserve">Трансформатор тока Т-0,66-0,5S-5ВА-250/5</v>
      </c>
      <c r="Q529" s="82" t="s">
        <v>720</v>
      </c>
      <c r="R529" s="85" t="s">
        <v>712</v>
      </c>
      <c r="S529" s="84" t="s">
        <v>14</v>
      </c>
      <c r="T529" s="85">
        <v>583.34000000000003</v>
      </c>
      <c r="U529" s="86" t="b">
        <f t="shared" si="176"/>
        <v>1</v>
      </c>
      <c r="V529" s="87">
        <f t="shared" si="177"/>
        <v>-145.04999999999995</v>
      </c>
      <c r="AF529" s="202" t="s">
        <v>720</v>
      </c>
      <c r="AG529" s="203" t="s">
        <v>712</v>
      </c>
      <c r="AH529" s="204" t="s">
        <v>14</v>
      </c>
      <c r="AI529" s="78">
        <v>972.5</v>
      </c>
      <c r="AJ529" s="78">
        <f t="shared" si="181"/>
        <v>1167</v>
      </c>
      <c r="AK529" s="72" t="b">
        <f t="shared" si="182"/>
        <v>1</v>
      </c>
      <c r="AL529" s="93">
        <f t="shared" si="183"/>
        <v>292.92999999999995</v>
      </c>
      <c r="AM529" s="93">
        <f t="shared" si="184"/>
        <v>1396.6666666666667</v>
      </c>
      <c r="AN529" s="93">
        <f t="shared" si="185"/>
        <v>1676</v>
      </c>
      <c r="AO529" s="25">
        <f t="shared" si="186"/>
        <v>0.43616109682947729</v>
      </c>
      <c r="AQ529" s="2">
        <f t="shared" si="187"/>
        <v>421</v>
      </c>
      <c r="AR529" s="2">
        <f t="shared" si="188"/>
        <v>972.5</v>
      </c>
      <c r="AS529" t="b">
        <f>AF529='[3]Материалы в ДС'!A501</f>
        <v>1</v>
      </c>
      <c r="AT529" s="95">
        <f>AI529-'[3]Материалы в ДС'!D501</f>
        <v>0</v>
      </c>
    </row>
    <row r="530" ht="15" customHeight="1" outlineLevel="1">
      <c r="A530" s="202" t="s">
        <v>721</v>
      </c>
      <c r="D530" s="203" t="s">
        <v>712</v>
      </c>
      <c r="E530" s="204" t="s">
        <v>14</v>
      </c>
      <c r="F530" s="205">
        <v>728.38999999999999</v>
      </c>
      <c r="G530" s="206">
        <f t="shared" si="172"/>
        <v>874.07000000000005</v>
      </c>
      <c r="H530" s="78">
        <f t="shared" si="173"/>
        <v>1045.8299999999999</v>
      </c>
      <c r="I530" s="205">
        <v>1255</v>
      </c>
      <c r="J530" s="25">
        <f t="shared" si="174"/>
        <v>0.43581177708879149</v>
      </c>
      <c r="K530" s="25">
        <f t="shared" si="194"/>
        <v>0.43581048614066631</v>
      </c>
      <c r="O530" t="str">
        <f t="shared" si="195"/>
        <v xml:space="preserve">Трансформатор тока Т-0,66-0,5S-5ВА-300/5</v>
      </c>
      <c r="Q530" s="82" t="s">
        <v>721</v>
      </c>
      <c r="R530" s="85" t="s">
        <v>712</v>
      </c>
      <c r="S530" s="84" t="s">
        <v>14</v>
      </c>
      <c r="T530" s="85">
        <v>583.34000000000003</v>
      </c>
      <c r="U530" s="86" t="b">
        <f t="shared" si="176"/>
        <v>1</v>
      </c>
      <c r="V530" s="87">
        <f t="shared" si="177"/>
        <v>-145.04999999999995</v>
      </c>
      <c r="AF530" s="202" t="s">
        <v>721</v>
      </c>
      <c r="AG530" s="203" t="s">
        <v>712</v>
      </c>
      <c r="AH530" s="204" t="s">
        <v>14</v>
      </c>
      <c r="AI530" s="78">
        <v>972.5</v>
      </c>
      <c r="AJ530" s="78">
        <f t="shared" si="181"/>
        <v>1167</v>
      </c>
      <c r="AK530" s="72" t="b">
        <f t="shared" si="182"/>
        <v>1</v>
      </c>
      <c r="AL530" s="93">
        <f t="shared" si="183"/>
        <v>292.92999999999995</v>
      </c>
      <c r="AM530" s="93">
        <f t="shared" si="184"/>
        <v>1396.6666666666667</v>
      </c>
      <c r="AN530" s="93">
        <f t="shared" si="185"/>
        <v>1676</v>
      </c>
      <c r="AO530" s="25">
        <f t="shared" si="186"/>
        <v>0.43616109682947729</v>
      </c>
      <c r="AQ530" s="2">
        <f t="shared" si="187"/>
        <v>421</v>
      </c>
      <c r="AR530" s="2">
        <f t="shared" si="188"/>
        <v>972.5</v>
      </c>
      <c r="AS530" t="b">
        <f>AF530='[3]Материалы в ДС'!A502</f>
        <v>1</v>
      </c>
      <c r="AT530" s="95">
        <f>AI530-'[3]Материалы в ДС'!D502</f>
        <v>0</v>
      </c>
    </row>
    <row r="531" ht="15" customHeight="1" outlineLevel="1">
      <c r="A531" s="202" t="s">
        <v>722</v>
      </c>
      <c r="D531" s="203" t="s">
        <v>712</v>
      </c>
      <c r="E531" s="204" t="s">
        <v>14</v>
      </c>
      <c r="F531" s="205">
        <v>728.38999999999999</v>
      </c>
      <c r="G531" s="206">
        <f t="shared" si="172"/>
        <v>874.07000000000005</v>
      </c>
      <c r="H531" s="78">
        <f t="shared" si="173"/>
        <v>1045.8299999999999</v>
      </c>
      <c r="I531" s="205">
        <v>1255</v>
      </c>
      <c r="J531" s="25">
        <f t="shared" si="174"/>
        <v>0.43581177708879149</v>
      </c>
      <c r="K531" s="25">
        <f t="shared" si="194"/>
        <v>0.43581048614066631</v>
      </c>
      <c r="O531" t="str">
        <f t="shared" si="195"/>
        <v xml:space="preserve">Трансформатор тока Т-0,66-0,5S-5ВА-400/5</v>
      </c>
      <c r="Q531" s="82" t="s">
        <v>722</v>
      </c>
      <c r="R531" s="85" t="s">
        <v>712</v>
      </c>
      <c r="S531" s="84" t="s">
        <v>14</v>
      </c>
      <c r="T531" s="85">
        <v>583.34000000000003</v>
      </c>
      <c r="U531" s="86" t="b">
        <f t="shared" si="176"/>
        <v>1</v>
      </c>
      <c r="V531" s="87">
        <f t="shared" si="177"/>
        <v>-145.04999999999995</v>
      </c>
      <c r="AF531" s="202" t="s">
        <v>722</v>
      </c>
      <c r="AG531" s="203" t="s">
        <v>712</v>
      </c>
      <c r="AH531" s="204" t="s">
        <v>14</v>
      </c>
      <c r="AI531" s="78">
        <v>972.5</v>
      </c>
      <c r="AJ531" s="78">
        <f t="shared" si="181"/>
        <v>1167</v>
      </c>
      <c r="AK531" s="72" t="b">
        <f t="shared" si="182"/>
        <v>1</v>
      </c>
      <c r="AL531" s="93">
        <f t="shared" si="183"/>
        <v>292.92999999999995</v>
      </c>
      <c r="AM531" s="93">
        <f t="shared" si="184"/>
        <v>1396.6666666666667</v>
      </c>
      <c r="AN531" s="93">
        <f t="shared" si="185"/>
        <v>1676</v>
      </c>
      <c r="AO531" s="25">
        <f t="shared" si="186"/>
        <v>0.43616109682947729</v>
      </c>
      <c r="AQ531" s="2">
        <f t="shared" si="187"/>
        <v>421</v>
      </c>
      <c r="AR531" s="2">
        <f t="shared" si="188"/>
        <v>972.5</v>
      </c>
      <c r="AS531" t="b">
        <f>AF531='[3]Материалы в ДС'!A503</f>
        <v>1</v>
      </c>
      <c r="AT531" s="95">
        <f>AI531-'[3]Материалы в ДС'!D503</f>
        <v>0</v>
      </c>
    </row>
    <row r="532" ht="15" customHeight="1" outlineLevel="1">
      <c r="A532" s="202" t="s">
        <v>723</v>
      </c>
      <c r="D532" s="203" t="s">
        <v>712</v>
      </c>
      <c r="E532" s="204" t="s">
        <v>14</v>
      </c>
      <c r="F532" s="205">
        <v>811.15999999999997</v>
      </c>
      <c r="G532" s="206">
        <f t="shared" si="172"/>
        <v>973.38999999999999</v>
      </c>
      <c r="H532" s="78">
        <f t="shared" si="173"/>
        <v>1143.3299999999999</v>
      </c>
      <c r="I532" s="205">
        <v>1372</v>
      </c>
      <c r="J532" s="25">
        <f t="shared" si="174"/>
        <v>0.40950698075796965</v>
      </c>
      <c r="K532" s="25">
        <f t="shared" si="194"/>
        <v>0.43581048614066631</v>
      </c>
      <c r="O532" t="str">
        <f t="shared" si="195"/>
        <v xml:space="preserve">Трансформатор тока Т-0,66-0,5S-5ВА-500/5</v>
      </c>
      <c r="Q532" s="82" t="s">
        <v>723</v>
      </c>
      <c r="R532" s="85" t="s">
        <v>712</v>
      </c>
      <c r="S532" s="84" t="s">
        <v>14</v>
      </c>
      <c r="T532" s="85">
        <v>662.16999999999996</v>
      </c>
      <c r="U532" s="86" t="b">
        <f t="shared" si="176"/>
        <v>1</v>
      </c>
      <c r="V532" s="87">
        <f t="shared" si="177"/>
        <v>-148.99000000000001</v>
      </c>
      <c r="AF532" s="202" t="s">
        <v>723</v>
      </c>
      <c r="AG532" s="203" t="s">
        <v>712</v>
      </c>
      <c r="AH532" s="204" t="s">
        <v>14</v>
      </c>
      <c r="AI532" s="78">
        <v>1089.1666666666699</v>
      </c>
      <c r="AJ532" s="78">
        <f t="shared" si="181"/>
        <v>1306.9966666666699</v>
      </c>
      <c r="AK532" s="72" t="b">
        <f t="shared" si="182"/>
        <v>1</v>
      </c>
      <c r="AL532" s="93">
        <f t="shared" si="183"/>
        <v>333.60666666666987</v>
      </c>
      <c r="AM532" s="93">
        <f t="shared" si="184"/>
        <v>1535</v>
      </c>
      <c r="AN532" s="93">
        <f t="shared" si="185"/>
        <v>1842</v>
      </c>
      <c r="AO532" s="25">
        <f t="shared" si="186"/>
        <v>0.40933794781419652</v>
      </c>
      <c r="AQ532" s="2">
        <f t="shared" si="187"/>
        <v>470</v>
      </c>
      <c r="AR532" s="2">
        <f t="shared" si="188"/>
        <v>1089.1700000000001</v>
      </c>
      <c r="AS532" t="b">
        <f>AF532='[3]Материалы в ДС'!A504</f>
        <v>1</v>
      </c>
      <c r="AT532" s="95">
        <f>AI532-'[3]Материалы в ДС'!D504</f>
        <v>0</v>
      </c>
    </row>
    <row r="533" ht="15" customHeight="1">
      <c r="A533" s="202" t="s">
        <v>724</v>
      </c>
      <c r="D533" s="203" t="s">
        <v>712</v>
      </c>
      <c r="E533" s="204" t="s">
        <v>14</v>
      </c>
      <c r="F533" s="205">
        <v>811.15999999999997</v>
      </c>
      <c r="G533" s="206">
        <f t="shared" si="172"/>
        <v>973.38999999999999</v>
      </c>
      <c r="H533" s="78">
        <f t="shared" si="173"/>
        <v>1143.3299999999999</v>
      </c>
      <c r="I533" s="205">
        <v>1372</v>
      </c>
      <c r="J533" s="25">
        <f t="shared" si="174"/>
        <v>0.40950698075796965</v>
      </c>
      <c r="K533" s="25">
        <f t="shared" si="194"/>
        <v>0.43581048614066631</v>
      </c>
      <c r="O533" t="str">
        <f t="shared" si="195"/>
        <v xml:space="preserve">Трансформатор тока Т-0,66-0,5S-5ВА-600/5</v>
      </c>
      <c r="Q533" s="82" t="s">
        <v>724</v>
      </c>
      <c r="R533" s="85" t="s">
        <v>712</v>
      </c>
      <c r="S533" s="84" t="s">
        <v>14</v>
      </c>
      <c r="T533" s="85">
        <v>662.16999999999996</v>
      </c>
      <c r="U533" s="86" t="b">
        <f t="shared" si="176"/>
        <v>1</v>
      </c>
      <c r="V533" s="87">
        <f t="shared" si="177"/>
        <v>-148.99000000000001</v>
      </c>
      <c r="AF533" s="202" t="s">
        <v>724</v>
      </c>
      <c r="AG533" s="203" t="s">
        <v>712</v>
      </c>
      <c r="AH533" s="204" t="s">
        <v>14</v>
      </c>
      <c r="AI533" s="78">
        <v>1089.1666666666699</v>
      </c>
      <c r="AJ533" s="78">
        <f t="shared" si="181"/>
        <v>1306.9966666666699</v>
      </c>
      <c r="AK533" s="72" t="b">
        <f t="shared" si="182"/>
        <v>1</v>
      </c>
      <c r="AL533" s="93">
        <f t="shared" si="183"/>
        <v>333.60666666666987</v>
      </c>
      <c r="AM533" s="93">
        <f t="shared" si="184"/>
        <v>1535</v>
      </c>
      <c r="AN533" s="93">
        <f t="shared" si="185"/>
        <v>1842</v>
      </c>
      <c r="AO533" s="25">
        <f t="shared" si="186"/>
        <v>0.40933794781419652</v>
      </c>
      <c r="AQ533" s="2">
        <f t="shared" si="187"/>
        <v>470</v>
      </c>
      <c r="AR533" s="2">
        <f t="shared" si="188"/>
        <v>1089.1700000000001</v>
      </c>
      <c r="AS533" t="b">
        <f>AF533='[3]Материалы в ДС'!A505</f>
        <v>1</v>
      </c>
      <c r="AT533" s="95">
        <f>AI533-'[3]Материалы в ДС'!D505</f>
        <v>0</v>
      </c>
    </row>
    <row r="534" ht="15" customHeight="1" outlineLevel="1">
      <c r="A534" s="202" t="s">
        <v>725</v>
      </c>
      <c r="D534" s="203" t="s">
        <v>712</v>
      </c>
      <c r="E534" s="204" t="s">
        <v>14</v>
      </c>
      <c r="F534" s="205">
        <v>844.26999999999998</v>
      </c>
      <c r="G534" s="206">
        <f t="shared" si="172"/>
        <v>1013.12</v>
      </c>
      <c r="H534" s="78">
        <f t="shared" si="173"/>
        <v>1209.1700000000001</v>
      </c>
      <c r="I534" s="205">
        <v>1451</v>
      </c>
      <c r="J534" s="25">
        <f t="shared" si="174"/>
        <v>0.43220941250789635</v>
      </c>
      <c r="K534" s="25">
        <f t="shared" si="194"/>
        <v>0.43581048614066631</v>
      </c>
      <c r="O534" t="str">
        <f t="shared" si="195"/>
        <v xml:space="preserve">Трансформатор тока Т-0,66-0,5S-5ВА-800/5</v>
      </c>
      <c r="Q534" s="82" t="s">
        <v>725</v>
      </c>
      <c r="R534" s="85" t="s">
        <v>712</v>
      </c>
      <c r="S534" s="84" t="s">
        <v>14</v>
      </c>
      <c r="T534" s="85">
        <v>677.95000000000005</v>
      </c>
      <c r="U534" s="86" t="b">
        <f t="shared" si="176"/>
        <v>1</v>
      </c>
      <c r="V534" s="87">
        <f t="shared" si="177"/>
        <v>-166.31999999999994</v>
      </c>
      <c r="AF534" s="202" t="s">
        <v>725</v>
      </c>
      <c r="AG534" s="203" t="s">
        <v>712</v>
      </c>
      <c r="AH534" s="204" t="s">
        <v>14</v>
      </c>
      <c r="AI534" s="78">
        <v>1140</v>
      </c>
      <c r="AJ534" s="78">
        <f t="shared" si="181"/>
        <v>1368</v>
      </c>
      <c r="AK534" s="72" t="b">
        <f t="shared" si="182"/>
        <v>1</v>
      </c>
      <c r="AL534" s="93">
        <f t="shared" si="183"/>
        <v>354.88</v>
      </c>
      <c r="AM534" s="93">
        <f t="shared" si="184"/>
        <v>1632.5</v>
      </c>
      <c r="AN534" s="93">
        <f t="shared" si="185"/>
        <v>1959</v>
      </c>
      <c r="AO534" s="25">
        <f t="shared" si="186"/>
        <v>0.43201754385964913</v>
      </c>
      <c r="AQ534" s="2">
        <f t="shared" si="187"/>
        <v>508</v>
      </c>
      <c r="AR534" s="2">
        <f t="shared" si="188"/>
        <v>1140</v>
      </c>
      <c r="AS534" t="b">
        <f>AF534='[3]Материалы в ДС'!A506</f>
        <v>1</v>
      </c>
      <c r="AT534" s="95">
        <f>AI534-'[3]Материалы в ДС'!D506</f>
        <v>0</v>
      </c>
    </row>
    <row r="535" ht="15" customHeight="1" outlineLevel="1">
      <c r="A535" s="202" t="s">
        <v>726</v>
      </c>
      <c r="D535" s="203" t="s">
        <v>712</v>
      </c>
      <c r="E535" s="204" t="s">
        <v>14</v>
      </c>
      <c r="F535" s="205">
        <v>1059.47</v>
      </c>
      <c r="G535" s="206">
        <f t="shared" si="172"/>
        <v>1271.3600000000001</v>
      </c>
      <c r="H535" s="78">
        <f t="shared" si="173"/>
        <v>1550.8299999999999</v>
      </c>
      <c r="I535" s="205">
        <v>1861</v>
      </c>
      <c r="J535" s="25">
        <f t="shared" si="174"/>
        <v>0.46378681097407481</v>
      </c>
      <c r="K535" s="25">
        <f t="shared" si="194"/>
        <v>0.40949997534395183</v>
      </c>
      <c r="O535" t="str">
        <f t="shared" si="195"/>
        <v xml:space="preserve">Трансформатор тока Т-0,66-0,5S-5ВА-1000/5 М (поворотная шина)</v>
      </c>
      <c r="Q535" s="82" t="s">
        <v>726</v>
      </c>
      <c r="R535" s="85" t="s">
        <v>712</v>
      </c>
      <c r="S535" s="84" t="s">
        <v>14</v>
      </c>
      <c r="T535" s="85">
        <v>819.83000000000004</v>
      </c>
      <c r="U535" s="86" t="b">
        <f t="shared" si="176"/>
        <v>1</v>
      </c>
      <c r="V535" s="87">
        <f t="shared" si="177"/>
        <v>-239.63999999999999</v>
      </c>
      <c r="AF535" s="202" t="s">
        <v>726</v>
      </c>
      <c r="AG535" s="203" t="s">
        <v>712</v>
      </c>
      <c r="AH535" s="204" t="s">
        <v>14</v>
      </c>
      <c r="AI535" s="78">
        <v>1441.6666666666699</v>
      </c>
      <c r="AJ535" s="78">
        <f t="shared" si="181"/>
        <v>1729.9966666666699</v>
      </c>
      <c r="AK535" s="72" t="b">
        <f t="shared" si="182"/>
        <v>1</v>
      </c>
      <c r="AL535" s="93">
        <f t="shared" si="183"/>
        <v>458.63666666666973</v>
      </c>
      <c r="AM535" s="93">
        <f t="shared" si="184"/>
        <v>2110</v>
      </c>
      <c r="AN535" s="93">
        <f t="shared" si="185"/>
        <v>2532</v>
      </c>
      <c r="AO535" s="25">
        <f t="shared" si="186"/>
        <v>0.46358663504168329</v>
      </c>
      <c r="AQ535" s="2">
        <f t="shared" si="187"/>
        <v>671</v>
      </c>
      <c r="AR535" s="2">
        <f t="shared" si="188"/>
        <v>1441.6700000000001</v>
      </c>
      <c r="AS535" t="b">
        <f>AF535='[3]Материалы в ДС'!A507</f>
        <v>1</v>
      </c>
      <c r="AT535" s="95">
        <f>AI535-'[3]Материалы в ДС'!D507</f>
        <v>0</v>
      </c>
    </row>
    <row r="536" ht="15" customHeight="1" outlineLevel="1">
      <c r="A536" s="202" t="s">
        <v>727</v>
      </c>
      <c r="D536" s="203" t="s">
        <v>712</v>
      </c>
      <c r="E536" s="204" t="s">
        <v>14</v>
      </c>
      <c r="F536" s="205">
        <v>1109.1400000000001</v>
      </c>
      <c r="G536" s="206">
        <f t="shared" si="172"/>
        <v>1330.97</v>
      </c>
      <c r="H536" s="78">
        <f t="shared" si="173"/>
        <v>1601.6700000000001</v>
      </c>
      <c r="I536" s="205">
        <v>1922</v>
      </c>
      <c r="J536" s="25">
        <f t="shared" si="174"/>
        <v>0.44405959563326003</v>
      </c>
      <c r="K536" s="25">
        <f t="shared" si="194"/>
        <v>0.40949997534395183</v>
      </c>
      <c r="O536" t="str">
        <f t="shared" si="195"/>
        <v xml:space="preserve">Трансформатор тока Т-0,66-0,5S-5ВА-1200/5 М (поворотная шина)</v>
      </c>
      <c r="Q536" s="82" t="s">
        <v>727</v>
      </c>
      <c r="R536" s="85" t="s">
        <v>712</v>
      </c>
      <c r="S536" s="84" t="s">
        <v>14</v>
      </c>
      <c r="T536" s="85">
        <v>882.88999999999999</v>
      </c>
      <c r="U536" s="86" t="b">
        <f t="shared" si="176"/>
        <v>1</v>
      </c>
      <c r="V536" s="87">
        <f t="shared" si="177"/>
        <v>-226.25000000000011</v>
      </c>
      <c r="AF536" s="202" t="s">
        <v>727</v>
      </c>
      <c r="AG536" s="203" t="s">
        <v>712</v>
      </c>
      <c r="AH536" s="204" t="s">
        <v>14</v>
      </c>
      <c r="AI536" s="78">
        <v>1575.8333333333301</v>
      </c>
      <c r="AJ536" s="78">
        <f t="shared" si="181"/>
        <v>1891.0033333333301</v>
      </c>
      <c r="AK536" s="72" t="b">
        <f t="shared" si="182"/>
        <v>1</v>
      </c>
      <c r="AL536" s="93">
        <f t="shared" si="183"/>
        <v>560.03333333333012</v>
      </c>
      <c r="AM536" s="93">
        <f t="shared" si="184"/>
        <v>2275.8333333333335</v>
      </c>
      <c r="AN536" s="93">
        <f t="shared" si="185"/>
        <v>2731</v>
      </c>
      <c r="AO536" s="25">
        <f t="shared" si="186"/>
        <v>0.44420686725389413</v>
      </c>
      <c r="AQ536" s="2">
        <f t="shared" si="187"/>
        <v>809</v>
      </c>
      <c r="AR536" s="2">
        <f t="shared" si="188"/>
        <v>1575.8299999999999</v>
      </c>
      <c r="AS536" t="b">
        <f>AF536='[3]Материалы в ДС'!A508</f>
        <v>1</v>
      </c>
      <c r="AT536" s="95">
        <f>AI536-'[3]Материалы в ДС'!D508</f>
        <v>0</v>
      </c>
    </row>
    <row r="537" ht="15" customHeight="1" outlineLevel="1">
      <c r="A537" s="202" t="s">
        <v>728</v>
      </c>
      <c r="D537" s="203" t="s">
        <v>712</v>
      </c>
      <c r="E537" s="207" t="s">
        <v>14</v>
      </c>
      <c r="F537" s="205">
        <v>1258.1300000000001</v>
      </c>
      <c r="G537" s="206">
        <f t="shared" si="172"/>
        <v>1509.76</v>
      </c>
      <c r="H537" s="78">
        <f t="shared" si="173"/>
        <v>1831.6700000000001</v>
      </c>
      <c r="I537" s="205">
        <v>2198</v>
      </c>
      <c r="J537" s="25">
        <f t="shared" si="174"/>
        <v>0.45586053412462912</v>
      </c>
      <c r="K537" s="25">
        <f t="shared" si="194"/>
        <v>0.43220770606559522</v>
      </c>
      <c r="O537" t="str">
        <f t="shared" si="195"/>
        <v xml:space="preserve">Трансформатор тока Т-0,66-0,5S-5ВА-1500/5 М (поворотная шина)</v>
      </c>
      <c r="Q537" s="82" t="s">
        <v>728</v>
      </c>
      <c r="R537" s="85" t="s">
        <v>712</v>
      </c>
      <c r="S537" s="84" t="s">
        <v>14</v>
      </c>
      <c r="T537" s="85">
        <v>993.25</v>
      </c>
      <c r="U537" s="86" t="b">
        <f t="shared" si="176"/>
        <v>1</v>
      </c>
      <c r="V537" s="87">
        <f t="shared" si="177"/>
        <v>-264.88000000000011</v>
      </c>
      <c r="AF537" s="202" t="s">
        <v>728</v>
      </c>
      <c r="AG537" s="203" t="s">
        <v>712</v>
      </c>
      <c r="AH537" s="207" t="s">
        <v>14</v>
      </c>
      <c r="AI537" s="78">
        <v>1726.6666666666699</v>
      </c>
      <c r="AJ537" s="78">
        <f t="shared" si="181"/>
        <v>2071.9966666666701</v>
      </c>
      <c r="AK537" s="72" t="b">
        <f t="shared" si="182"/>
        <v>1</v>
      </c>
      <c r="AL537" s="93">
        <f t="shared" si="183"/>
        <v>562.23666666667009</v>
      </c>
      <c r="AM537" s="93">
        <f t="shared" si="184"/>
        <v>2514.166666666667</v>
      </c>
      <c r="AN537" s="93">
        <f t="shared" si="185"/>
        <v>3017</v>
      </c>
      <c r="AO537" s="25">
        <f t="shared" si="186"/>
        <v>0.45608342355762882</v>
      </c>
      <c r="AQ537" s="2">
        <f t="shared" si="187"/>
        <v>819</v>
      </c>
      <c r="AR537" s="2">
        <f t="shared" si="188"/>
        <v>1726.6700000000001</v>
      </c>
      <c r="AS537" t="b">
        <f>AF537='[3]Материалы в ДС'!A509</f>
        <v>1</v>
      </c>
      <c r="AT537" s="95">
        <f>AI537-'[3]Материалы в ДС'!D509</f>
        <v>0</v>
      </c>
    </row>
    <row r="538" ht="15" customHeight="1">
      <c r="A538" s="202" t="s">
        <v>729</v>
      </c>
      <c r="D538" s="203" t="s">
        <v>712</v>
      </c>
      <c r="E538" s="207" t="s">
        <v>14</v>
      </c>
      <c r="F538" s="205">
        <v>1390.55</v>
      </c>
      <c r="G538" s="206">
        <f t="shared" si="172"/>
        <v>1668.6600000000001</v>
      </c>
      <c r="H538" s="78">
        <f t="shared" si="173"/>
        <v>2075</v>
      </c>
      <c r="I538" s="205">
        <v>2490</v>
      </c>
      <c r="J538" s="25">
        <f t="shared" si="174"/>
        <v>0.49221531048865552</v>
      </c>
      <c r="K538" s="25">
        <f t="shared" si="194"/>
        <v>0.46377905934099112</v>
      </c>
      <c r="O538" t="str">
        <f t="shared" si="195"/>
        <v xml:space="preserve">Трансформатор тока Т-0,66-0,5S-5ВА-2000/5 М (поворотная шина)</v>
      </c>
      <c r="Q538" s="82" t="s">
        <v>729</v>
      </c>
      <c r="R538" s="85" t="s">
        <v>712</v>
      </c>
      <c r="S538" s="84" t="s">
        <v>14</v>
      </c>
      <c r="T538" s="106">
        <v>1072.0899999999999</v>
      </c>
      <c r="U538" s="86" t="b">
        <f t="shared" si="176"/>
        <v>1</v>
      </c>
      <c r="V538" s="87">
        <f t="shared" si="177"/>
        <v>-318.46000000000004</v>
      </c>
      <c r="AF538" s="202" t="s">
        <v>729</v>
      </c>
      <c r="AG538" s="203" t="s">
        <v>712</v>
      </c>
      <c r="AH538" s="207" t="s">
        <v>14</v>
      </c>
      <c r="AI538" s="78">
        <v>1927.5</v>
      </c>
      <c r="AJ538" s="78">
        <f t="shared" si="181"/>
        <v>2313</v>
      </c>
      <c r="AK538" s="72" t="b">
        <f t="shared" si="182"/>
        <v>1</v>
      </c>
      <c r="AL538" s="93">
        <f t="shared" si="183"/>
        <v>644.33999999999992</v>
      </c>
      <c r="AM538" s="93">
        <f t="shared" si="184"/>
        <v>2875.8333333333335</v>
      </c>
      <c r="AN538" s="93">
        <f t="shared" si="185"/>
        <v>3451</v>
      </c>
      <c r="AO538" s="25">
        <f t="shared" si="186"/>
        <v>0.49200172935581493</v>
      </c>
      <c r="AQ538" s="2">
        <f t="shared" si="187"/>
        <v>961</v>
      </c>
      <c r="AR538" s="2">
        <f t="shared" si="188"/>
        <v>1927.5</v>
      </c>
      <c r="AS538" t="b">
        <f>AF538='[3]Материалы в ДС'!A510</f>
        <v>1</v>
      </c>
      <c r="AT538" s="95">
        <f>AI538-'[3]Материалы в ДС'!D510</f>
        <v>0</v>
      </c>
    </row>
    <row r="539" ht="15" customHeight="1" outlineLevel="1">
      <c r="A539" s="202" t="s">
        <v>730</v>
      </c>
      <c r="D539" s="204" t="s">
        <v>13</v>
      </c>
      <c r="E539" s="204" t="s">
        <v>14</v>
      </c>
      <c r="F539" s="205">
        <v>1391.1700000000001</v>
      </c>
      <c r="G539" s="206">
        <f t="shared" si="172"/>
        <v>1669.4000000000001</v>
      </c>
      <c r="H539" s="78">
        <f t="shared" si="173"/>
        <v>1600</v>
      </c>
      <c r="I539" s="205">
        <v>1920</v>
      </c>
      <c r="J539" s="25">
        <f t="shared" si="174"/>
        <v>0.1501138133461124</v>
      </c>
      <c r="K539" s="25">
        <f t="shared" si="194"/>
        <v>0.44406477090358287</v>
      </c>
      <c r="O539" t="str">
        <f t="shared" si="195"/>
        <v xml:space="preserve">Трансформатор тока ТТИ-А 50/5А 5ВА класс точности 0,5S</v>
      </c>
      <c r="Q539" s="82" t="s">
        <v>730</v>
      </c>
      <c r="R539" s="84" t="s">
        <v>13</v>
      </c>
      <c r="S539" s="84" t="s">
        <v>14</v>
      </c>
      <c r="T539" s="106">
        <v>1391.1700000000001</v>
      </c>
      <c r="U539" s="86" t="b">
        <f t="shared" si="176"/>
        <v>1</v>
      </c>
      <c r="V539" s="87">
        <f t="shared" si="177"/>
        <v>0</v>
      </c>
      <c r="AF539" s="202" t="s">
        <v>730</v>
      </c>
      <c r="AG539" s="204" t="s">
        <v>13</v>
      </c>
      <c r="AH539" s="204" t="s">
        <v>14</v>
      </c>
      <c r="AI539" s="78">
        <v>1611.6666666666699</v>
      </c>
      <c r="AJ539" s="78">
        <f t="shared" si="181"/>
        <v>1933.9966666666699</v>
      </c>
      <c r="AK539" s="72" t="b">
        <f t="shared" si="182"/>
        <v>1</v>
      </c>
      <c r="AL539" s="93">
        <f t="shared" si="183"/>
        <v>264.59666666666976</v>
      </c>
      <c r="AM539" s="93">
        <f t="shared" si="184"/>
        <v>1853.3333333333335</v>
      </c>
      <c r="AN539" s="93">
        <f t="shared" si="185"/>
        <v>2224</v>
      </c>
      <c r="AO539" s="25">
        <f t="shared" si="186"/>
        <v>0.14995027568127298</v>
      </c>
      <c r="AQ539" s="2">
        <f t="shared" si="187"/>
        <v>304</v>
      </c>
      <c r="AR539" s="2">
        <f t="shared" si="188"/>
        <v>1611.6700000000001</v>
      </c>
      <c r="AS539" t="b">
        <f>AF539='[3]Материалы в ДС'!A511</f>
        <v>1</v>
      </c>
      <c r="AT539" s="95">
        <f>AI539-'[3]Материалы в ДС'!D511</f>
        <v>0</v>
      </c>
    </row>
    <row r="540" ht="15" customHeight="1" outlineLevel="1">
      <c r="A540" s="202" t="s">
        <v>731</v>
      </c>
      <c r="D540" s="204" t="s">
        <v>13</v>
      </c>
      <c r="E540" s="204" t="s">
        <v>14</v>
      </c>
      <c r="F540" s="205">
        <v>1391.1700000000001</v>
      </c>
      <c r="G540" s="206">
        <f t="shared" si="172"/>
        <v>1669.4000000000001</v>
      </c>
      <c r="H540" s="78">
        <f t="shared" si="173"/>
        <v>1600</v>
      </c>
      <c r="I540" s="205">
        <v>1920</v>
      </c>
      <c r="J540" s="25">
        <f t="shared" si="174"/>
        <v>0.1501138133461124</v>
      </c>
      <c r="K540" s="25">
        <f t="shared" si="194"/>
        <v>0.45586704076685231</v>
      </c>
      <c r="O540" t="str">
        <f t="shared" si="195"/>
        <v xml:space="preserve">Трансформатор тока ТТИ-А 75/5А 5ВА класс точности 0,5S</v>
      </c>
      <c r="Q540" s="82" t="s">
        <v>731</v>
      </c>
      <c r="R540" s="84" t="s">
        <v>13</v>
      </c>
      <c r="S540" s="84" t="s">
        <v>14</v>
      </c>
      <c r="T540" s="106">
        <v>1391.1700000000001</v>
      </c>
      <c r="U540" s="86" t="b">
        <f t="shared" si="176"/>
        <v>1</v>
      </c>
      <c r="V540" s="87">
        <f t="shared" si="177"/>
        <v>0</v>
      </c>
      <c r="AF540" s="202" t="s">
        <v>731</v>
      </c>
      <c r="AG540" s="204" t="s">
        <v>13</v>
      </c>
      <c r="AH540" s="204" t="s">
        <v>14</v>
      </c>
      <c r="AI540" s="78">
        <v>1627.5</v>
      </c>
      <c r="AJ540" s="78">
        <f t="shared" si="181"/>
        <v>1953</v>
      </c>
      <c r="AK540" s="72" t="b">
        <f t="shared" si="182"/>
        <v>1</v>
      </c>
      <c r="AL540" s="93">
        <f t="shared" si="183"/>
        <v>283.59999999999991</v>
      </c>
      <c r="AM540" s="93">
        <f t="shared" si="184"/>
        <v>1871.6666666666667</v>
      </c>
      <c r="AN540" s="93">
        <f t="shared" si="185"/>
        <v>2246</v>
      </c>
      <c r="AO540" s="25">
        <f t="shared" si="186"/>
        <v>0.15002560163850487</v>
      </c>
      <c r="AQ540" s="2">
        <f t="shared" si="187"/>
        <v>326</v>
      </c>
      <c r="AR540" s="2">
        <f t="shared" si="188"/>
        <v>1627.5</v>
      </c>
      <c r="AS540" t="b">
        <f>AF540='[3]Материалы в ДС'!A512</f>
        <v>1</v>
      </c>
      <c r="AT540" s="95">
        <f>AI540-'[3]Материалы в ДС'!D512</f>
        <v>0</v>
      </c>
    </row>
    <row r="541" ht="15" customHeight="1" outlineLevel="1">
      <c r="A541" s="202" t="s">
        <v>732</v>
      </c>
      <c r="D541" s="208" t="s">
        <v>13</v>
      </c>
      <c r="E541" s="207" t="s">
        <v>14</v>
      </c>
      <c r="F541" s="205">
        <v>1291.6700000000001</v>
      </c>
      <c r="G541" s="206">
        <f t="shared" si="172"/>
        <v>1550</v>
      </c>
      <c r="H541" s="78">
        <f t="shared" si="173"/>
        <v>1607.5</v>
      </c>
      <c r="I541" s="205">
        <v>1929</v>
      </c>
      <c r="J541" s="25">
        <f t="shared" si="174"/>
        <v>0.24451612903225817</v>
      </c>
      <c r="K541" s="25">
        <f t="shared" si="194"/>
        <v>0.49221531048865563</v>
      </c>
      <c r="O541" t="str">
        <f t="shared" si="195"/>
        <v xml:space="preserve">Трансформатор тока ТТИ-А 80/5А 5ВА класс точности 0.5S</v>
      </c>
      <c r="Q541" s="82" t="s">
        <v>732</v>
      </c>
      <c r="R541" s="209" t="s">
        <v>13</v>
      </c>
      <c r="S541" s="84" t="s">
        <v>14</v>
      </c>
      <c r="T541" s="106">
        <v>1285.3800000000001</v>
      </c>
      <c r="U541" s="86" t="b">
        <f t="shared" si="176"/>
        <v>1</v>
      </c>
      <c r="V541" s="87">
        <f t="shared" si="177"/>
        <v>-6.2899999999999636</v>
      </c>
      <c r="AF541" s="202" t="s">
        <v>732</v>
      </c>
      <c r="AG541" s="208" t="s">
        <v>13</v>
      </c>
      <c r="AH541" s="207" t="s">
        <v>14</v>
      </c>
      <c r="AI541" s="78">
        <v>1691.6666666666699</v>
      </c>
      <c r="AJ541" s="78">
        <f t="shared" si="181"/>
        <v>2029.9966666666699</v>
      </c>
      <c r="AK541" s="72" t="b">
        <f t="shared" si="182"/>
        <v>1</v>
      </c>
      <c r="AL541" s="93">
        <f t="shared" si="183"/>
        <v>479.99666666666985</v>
      </c>
      <c r="AM541" s="93">
        <f t="shared" si="184"/>
        <v>2105</v>
      </c>
      <c r="AN541" s="93">
        <f t="shared" si="185"/>
        <v>2526</v>
      </c>
      <c r="AO541" s="25">
        <f t="shared" si="186"/>
        <v>0.24433701861579216</v>
      </c>
      <c r="AQ541" s="2">
        <f t="shared" si="187"/>
        <v>597</v>
      </c>
      <c r="AR541" s="2">
        <f t="shared" si="188"/>
        <v>1691.6700000000001</v>
      </c>
      <c r="AS541" t="b">
        <f>AF541='[3]Материалы в ДС'!A513</f>
        <v>1</v>
      </c>
      <c r="AT541" s="95">
        <f>AI541-'[3]Материалы в ДС'!D513</f>
        <v>0</v>
      </c>
    </row>
    <row r="542" ht="15" customHeight="1" outlineLevel="1">
      <c r="A542" s="202" t="s">
        <v>733</v>
      </c>
      <c r="D542" s="208" t="s">
        <v>13</v>
      </c>
      <c r="E542" s="207" t="s">
        <v>14</v>
      </c>
      <c r="F542" s="205">
        <v>1363.0799999999999</v>
      </c>
      <c r="G542" s="206">
        <f t="shared" si="172"/>
        <v>1635.7</v>
      </c>
      <c r="H542" s="78">
        <f t="shared" si="173"/>
        <v>1600</v>
      </c>
      <c r="I542" s="205">
        <v>1920</v>
      </c>
      <c r="J542" s="25">
        <f t="shared" si="174"/>
        <v>0.17380937824784493</v>
      </c>
      <c r="K542" s="25">
        <f t="shared" si="194"/>
        <v>0.15011105759899934</v>
      </c>
      <c r="O542" t="str">
        <f t="shared" si="195"/>
        <v xml:space="preserve">Трансформатор тока ТТИ-А 100/5А 5ВА класс точности 0.5S</v>
      </c>
      <c r="Q542" s="82" t="s">
        <v>733</v>
      </c>
      <c r="R542" s="209" t="s">
        <v>13</v>
      </c>
      <c r="S542" s="84" t="s">
        <v>14</v>
      </c>
      <c r="T542" s="106">
        <v>1363.0799999999999</v>
      </c>
      <c r="U542" s="86" t="b">
        <f t="shared" si="176"/>
        <v>1</v>
      </c>
      <c r="V542" s="87">
        <f t="shared" si="177"/>
        <v>0</v>
      </c>
      <c r="AF542" s="202" t="s">
        <v>733</v>
      </c>
      <c r="AG542" s="208" t="s">
        <v>13</v>
      </c>
      <c r="AH542" s="207" t="s">
        <v>14</v>
      </c>
      <c r="AI542" s="78">
        <v>1623.3333333333301</v>
      </c>
      <c r="AJ542" s="78">
        <f t="shared" si="181"/>
        <v>1948.0033333333301</v>
      </c>
      <c r="AK542" s="72" t="b">
        <f t="shared" si="182"/>
        <v>1</v>
      </c>
      <c r="AL542" s="93">
        <f t="shared" si="183"/>
        <v>312.3033333333301</v>
      </c>
      <c r="AM542" s="93">
        <f t="shared" si="184"/>
        <v>1905.8333333333335</v>
      </c>
      <c r="AN542" s="93">
        <f t="shared" si="185"/>
        <v>2287</v>
      </c>
      <c r="AO542" s="25">
        <f t="shared" si="186"/>
        <v>0.17402263172034463</v>
      </c>
      <c r="AQ542" s="2">
        <f t="shared" si="187"/>
        <v>367</v>
      </c>
      <c r="AR542" s="2">
        <f t="shared" si="188"/>
        <v>1623.3299999999999</v>
      </c>
      <c r="AS542" t="b">
        <f>AF542='[3]Материалы в ДС'!A514</f>
        <v>1</v>
      </c>
      <c r="AT542" s="95">
        <f>AI542-'[3]Материалы в ДС'!D514</f>
        <v>0</v>
      </c>
    </row>
    <row r="543" ht="15" customHeight="1" outlineLevel="1">
      <c r="A543" s="202" t="s">
        <v>734</v>
      </c>
      <c r="D543" s="208" t="s">
        <v>13</v>
      </c>
      <c r="E543" s="204" t="s">
        <v>14</v>
      </c>
      <c r="F543" s="205">
        <v>1538.3299999999999</v>
      </c>
      <c r="G543" s="206">
        <f t="shared" si="172"/>
        <v>1846</v>
      </c>
      <c r="H543" s="78">
        <f t="shared" si="173"/>
        <v>1769.1700000000001</v>
      </c>
      <c r="I543" s="205">
        <v>2123</v>
      </c>
      <c r="J543" s="25">
        <f t="shared" si="174"/>
        <v>0.15005417118093178</v>
      </c>
      <c r="K543" s="25">
        <f t="shared" si="194"/>
        <v>0.15011105759899934</v>
      </c>
      <c r="O543" t="str">
        <f t="shared" si="195"/>
        <v xml:space="preserve">Трансформатор тока ТТИ-А 125/5А 5ВА класс точности 0.5S</v>
      </c>
      <c r="Q543" s="82" t="s">
        <v>734</v>
      </c>
      <c r="R543" s="209" t="s">
        <v>13</v>
      </c>
      <c r="S543" s="84" t="s">
        <v>14</v>
      </c>
      <c r="T543" s="106">
        <v>1391.1700000000001</v>
      </c>
      <c r="U543" s="86" t="b">
        <f t="shared" si="176"/>
        <v>1</v>
      </c>
      <c r="V543" s="87">
        <f t="shared" si="177"/>
        <v>-147.15999999999985</v>
      </c>
      <c r="AF543" s="202" t="s">
        <v>734</v>
      </c>
      <c r="AG543" s="208" t="s">
        <v>13</v>
      </c>
      <c r="AH543" s="204" t="s">
        <v>14</v>
      </c>
      <c r="AI543" s="78">
        <v>1591.6666666666699</v>
      </c>
      <c r="AJ543" s="78">
        <f t="shared" si="181"/>
        <v>1909.9966666666699</v>
      </c>
      <c r="AK543" s="72" t="b">
        <f t="shared" si="182"/>
        <v>1</v>
      </c>
      <c r="AL543" s="93">
        <f t="shared" si="183"/>
        <v>63.996666666669853</v>
      </c>
      <c r="AM543" s="93">
        <f t="shared" si="184"/>
        <v>1830.8333333333335</v>
      </c>
      <c r="AN543" s="93">
        <f t="shared" si="185"/>
        <v>2197</v>
      </c>
      <c r="AO543" s="25">
        <f t="shared" si="186"/>
        <v>0.15026378754587513</v>
      </c>
      <c r="AQ543" s="2">
        <f t="shared" si="187"/>
        <v>74</v>
      </c>
      <c r="AR543" s="2">
        <f t="shared" si="188"/>
        <v>1591.6700000000001</v>
      </c>
      <c r="AS543" t="b">
        <f>AF543='[3]Материалы в ДС'!A515</f>
        <v>1</v>
      </c>
      <c r="AT543" s="95">
        <f>AI543-'[3]Материалы в ДС'!D515</f>
        <v>0</v>
      </c>
    </row>
    <row r="544" ht="15" customHeight="1" outlineLevel="1">
      <c r="A544" s="202" t="s">
        <v>735</v>
      </c>
      <c r="D544" s="208" t="s">
        <v>13</v>
      </c>
      <c r="E544" s="204" t="s">
        <v>14</v>
      </c>
      <c r="F544" s="205">
        <v>1391.1700000000001</v>
      </c>
      <c r="G544" s="206">
        <f t="shared" si="172"/>
        <v>1669.4000000000001</v>
      </c>
      <c r="H544" s="78">
        <f t="shared" si="173"/>
        <v>1600</v>
      </c>
      <c r="I544" s="205">
        <v>1920</v>
      </c>
      <c r="J544" s="25">
        <f t="shared" si="174"/>
        <v>0.1501138133461124</v>
      </c>
      <c r="K544" s="25">
        <f t="shared" si="194"/>
        <v>0.24451291738601957</v>
      </c>
      <c r="O544" t="str">
        <f t="shared" si="195"/>
        <v xml:space="preserve">Трансформатор тока ТТИ-А 150/5А 5ВА класс точности 0.5S</v>
      </c>
      <c r="Q544" s="82" t="s">
        <v>735</v>
      </c>
      <c r="R544" s="209" t="s">
        <v>13</v>
      </c>
      <c r="S544" s="84" t="s">
        <v>14</v>
      </c>
      <c r="T544" s="106">
        <v>1391.1700000000001</v>
      </c>
      <c r="U544" s="86" t="b">
        <f t="shared" si="176"/>
        <v>1</v>
      </c>
      <c r="V544" s="87">
        <f t="shared" si="177"/>
        <v>0</v>
      </c>
      <c r="AF544" s="202" t="s">
        <v>735</v>
      </c>
      <c r="AG544" s="208" t="s">
        <v>13</v>
      </c>
      <c r="AH544" s="204" t="s">
        <v>14</v>
      </c>
      <c r="AI544" s="78">
        <v>1623.3333333333301</v>
      </c>
      <c r="AJ544" s="78">
        <f t="shared" si="181"/>
        <v>1948.0033333333301</v>
      </c>
      <c r="AK544" s="72" t="b">
        <f t="shared" si="182"/>
        <v>1</v>
      </c>
      <c r="AL544" s="93">
        <f t="shared" si="183"/>
        <v>278.60333333333006</v>
      </c>
      <c r="AM544" s="93">
        <f t="shared" si="184"/>
        <v>1866.6666666666667</v>
      </c>
      <c r="AN544" s="93">
        <f t="shared" si="185"/>
        <v>2240</v>
      </c>
      <c r="AO544" s="25">
        <f t="shared" si="186"/>
        <v>0.14989536294428157</v>
      </c>
      <c r="AQ544" s="2">
        <f t="shared" si="187"/>
        <v>320</v>
      </c>
      <c r="AR544" s="2">
        <f t="shared" si="188"/>
        <v>1623.3299999999999</v>
      </c>
      <c r="AS544" t="b">
        <f>AF544='[3]Материалы в ДС'!A516</f>
        <v>1</v>
      </c>
      <c r="AT544" s="95">
        <f>AI544-'[3]Материалы в ДС'!D516</f>
        <v>0</v>
      </c>
    </row>
    <row r="545" ht="15" customHeight="1" outlineLevel="1">
      <c r="A545" s="210" t="s">
        <v>736</v>
      </c>
      <c r="D545" s="211" t="s">
        <v>13</v>
      </c>
      <c r="E545" s="212" t="s">
        <v>14</v>
      </c>
      <c r="F545" s="205">
        <v>1418.3299999999999</v>
      </c>
      <c r="G545" s="206">
        <f t="shared" si="172"/>
        <v>1702</v>
      </c>
      <c r="H545" s="78">
        <f t="shared" si="173"/>
        <v>1630.8299999999999</v>
      </c>
      <c r="I545" s="205">
        <v>1957</v>
      </c>
      <c r="J545" s="25">
        <f t="shared" si="174"/>
        <v>0.14982373678025862</v>
      </c>
      <c r="K545" s="25">
        <f t="shared" si="194"/>
        <v>0.17381224873081558</v>
      </c>
      <c r="O545" t="str">
        <f t="shared" si="195"/>
        <v xml:space="preserve">Трансформатор тока ТТИ-30 200/5А 5ВА без шины класс точности 0.5S</v>
      </c>
      <c r="Q545" s="141" t="s">
        <v>736</v>
      </c>
      <c r="R545" s="84" t="s">
        <v>13</v>
      </c>
      <c r="S545" s="84" t="s">
        <v>14</v>
      </c>
      <c r="T545" s="106">
        <v>1282.72</v>
      </c>
      <c r="U545" s="86" t="b">
        <f t="shared" si="176"/>
        <v>1</v>
      </c>
      <c r="V545" s="87">
        <f t="shared" si="177"/>
        <v>-135.6099999999999</v>
      </c>
      <c r="AF545" s="210" t="s">
        <v>736</v>
      </c>
      <c r="AG545" s="211" t="s">
        <v>13</v>
      </c>
      <c r="AH545" s="212" t="s">
        <v>14</v>
      </c>
      <c r="AI545" s="78">
        <v>1680.8333333333301</v>
      </c>
      <c r="AJ545" s="78">
        <f t="shared" si="181"/>
        <v>2017.0033333333301</v>
      </c>
      <c r="AK545" s="72" t="b">
        <f t="shared" si="182"/>
        <v>1</v>
      </c>
      <c r="AL545" s="93">
        <f t="shared" si="183"/>
        <v>315.00333333333015</v>
      </c>
      <c r="AM545" s="93">
        <f t="shared" si="184"/>
        <v>1932.5</v>
      </c>
      <c r="AN545" s="93">
        <f t="shared" si="185"/>
        <v>2319</v>
      </c>
      <c r="AO545" s="25">
        <f t="shared" si="186"/>
        <v>0.14972541774018072</v>
      </c>
      <c r="AQ545" s="2">
        <f t="shared" si="187"/>
        <v>362</v>
      </c>
      <c r="AR545" s="2">
        <f t="shared" si="188"/>
        <v>1680.8299999999999</v>
      </c>
      <c r="AS545" t="b">
        <f>AF545='[3]Материалы в ДС'!A517</f>
        <v>1</v>
      </c>
      <c r="AT545" s="95">
        <f>AI545-'[3]Материалы в ДС'!D517</f>
        <v>0</v>
      </c>
    </row>
    <row r="546" ht="15" customHeight="1" outlineLevel="1">
      <c r="A546" s="210" t="s">
        <v>737</v>
      </c>
      <c r="D546" s="211" t="s">
        <v>13</v>
      </c>
      <c r="E546" s="213" t="s">
        <v>14</v>
      </c>
      <c r="F546" s="205">
        <v>1290.8299999999999</v>
      </c>
      <c r="G546" s="206">
        <f t="shared" si="172"/>
        <v>1549</v>
      </c>
      <c r="H546" s="78">
        <f t="shared" si="173"/>
        <v>1487.5</v>
      </c>
      <c r="I546" s="205">
        <v>1785</v>
      </c>
      <c r="J546" s="25">
        <f t="shared" si="174"/>
        <v>0.15235635894125243</v>
      </c>
      <c r="K546" s="25">
        <f t="shared" si="194"/>
        <v>0.15005883002996767</v>
      </c>
      <c r="O546" t="str">
        <f t="shared" si="195"/>
        <v xml:space="preserve">Трансформатор тока ТТИ-30 300/5А 5ВА без шины класс точности 0.5S</v>
      </c>
      <c r="Q546" s="141" t="s">
        <v>737</v>
      </c>
      <c r="R546" s="84" t="s">
        <v>13</v>
      </c>
      <c r="S546" s="84" t="s">
        <v>14</v>
      </c>
      <c r="T546" s="106">
        <v>1283.96</v>
      </c>
      <c r="U546" s="86" t="b">
        <f t="shared" si="176"/>
        <v>1</v>
      </c>
      <c r="V546" s="87">
        <f t="shared" si="177"/>
        <v>-6.8699999999998909</v>
      </c>
      <c r="AF546" s="210" t="s">
        <v>737</v>
      </c>
      <c r="AG546" s="211" t="s">
        <v>13</v>
      </c>
      <c r="AH546" s="213" t="s">
        <v>14</v>
      </c>
      <c r="AI546" s="78">
        <v>1610</v>
      </c>
      <c r="AJ546" s="78">
        <f t="shared" si="181"/>
        <v>1932</v>
      </c>
      <c r="AK546" s="72" t="b">
        <f t="shared" si="182"/>
        <v>1</v>
      </c>
      <c r="AL546" s="93">
        <f t="shared" si="183"/>
        <v>383</v>
      </c>
      <c r="AM546" s="93">
        <f t="shared" si="184"/>
        <v>1855</v>
      </c>
      <c r="AN546" s="93">
        <f t="shared" si="185"/>
        <v>2226</v>
      </c>
      <c r="AO546" s="25">
        <f t="shared" si="186"/>
        <v>0.15217391304347827</v>
      </c>
      <c r="AQ546" s="2">
        <f t="shared" si="187"/>
        <v>441</v>
      </c>
      <c r="AR546" s="2">
        <f t="shared" si="188"/>
        <v>1610</v>
      </c>
      <c r="AS546" t="b">
        <f>AF546='[3]Материалы в ДС'!A518</f>
        <v>1</v>
      </c>
      <c r="AT546" s="95">
        <f>AI546-'[3]Материалы в ДС'!D518</f>
        <v>0</v>
      </c>
    </row>
    <row r="547" ht="15" customHeight="1" outlineLevel="1">
      <c r="A547" s="210" t="s">
        <v>738</v>
      </c>
      <c r="D547" s="211" t="s">
        <v>13</v>
      </c>
      <c r="E547" s="213" t="s">
        <v>14</v>
      </c>
      <c r="F547" s="205">
        <v>998.33000000000004</v>
      </c>
      <c r="G547" s="206">
        <f t="shared" si="172"/>
        <v>1198</v>
      </c>
      <c r="H547" s="78">
        <f t="shared" si="173"/>
        <v>1713.3299999999999</v>
      </c>
      <c r="I547" s="205">
        <v>2056</v>
      </c>
      <c r="J547" s="25">
        <f t="shared" si="174"/>
        <v>0.71619365609348917</v>
      </c>
      <c r="K547" s="25">
        <f t="shared" si="194"/>
        <v>0.15011105759899934</v>
      </c>
      <c r="O547" t="str">
        <f t="shared" si="195"/>
        <v xml:space="preserve">Трансформатор тока ТТИ-40 300/5А 5ВА без шины класс точности 0,5S</v>
      </c>
      <c r="Q547" s="141" t="s">
        <v>738</v>
      </c>
      <c r="R547" s="84" t="s">
        <v>13</v>
      </c>
      <c r="S547" s="84" t="s">
        <v>14</v>
      </c>
      <c r="T547" s="85">
        <v>903.02999999999997</v>
      </c>
      <c r="U547" s="86" t="b">
        <f t="shared" si="176"/>
        <v>1</v>
      </c>
      <c r="V547" s="87">
        <f t="shared" si="177"/>
        <v>-95.300000000000068</v>
      </c>
      <c r="AF547" s="210" t="s">
        <v>738</v>
      </c>
      <c r="AG547" s="211" t="s">
        <v>13</v>
      </c>
      <c r="AH547" s="213" t="s">
        <v>14</v>
      </c>
      <c r="AI547" s="78">
        <v>1158.3333333333301</v>
      </c>
      <c r="AJ547" s="78">
        <f t="shared" si="181"/>
        <v>1390.0033333333301</v>
      </c>
      <c r="AK547" s="72" t="b">
        <f t="shared" si="182"/>
        <v>1</v>
      </c>
      <c r="AL547" s="93">
        <f t="shared" si="183"/>
        <v>192.00333333333015</v>
      </c>
      <c r="AM547" s="93">
        <f t="shared" si="184"/>
        <v>1988.3333333333335</v>
      </c>
      <c r="AN547" s="93">
        <f t="shared" si="185"/>
        <v>2386</v>
      </c>
      <c r="AO547" s="25">
        <f t="shared" si="186"/>
        <v>0.71654264618070851</v>
      </c>
      <c r="AQ547" s="2">
        <f t="shared" si="187"/>
        <v>330</v>
      </c>
      <c r="AR547" s="2">
        <f t="shared" si="188"/>
        <v>1158.3299999999999</v>
      </c>
      <c r="AS547" t="b">
        <f>AF547='[3]Материалы в ДС'!A519</f>
        <v>1</v>
      </c>
      <c r="AT547" s="95">
        <f>AI547-'[3]Материалы в ДС'!D519</f>
        <v>0</v>
      </c>
    </row>
    <row r="548" ht="15" customHeight="1" outlineLevel="1">
      <c r="A548" s="210" t="s">
        <v>739</v>
      </c>
      <c r="D548" s="211" t="s">
        <v>13</v>
      </c>
      <c r="E548" s="213" t="s">
        <v>14</v>
      </c>
      <c r="F548" s="205">
        <v>1346.8599999999999</v>
      </c>
      <c r="G548" s="206">
        <f t="shared" ref="G548:G611" si="196">ROUND(F548*1.2,2)</f>
        <v>1616.23</v>
      </c>
      <c r="H548" s="78">
        <f t="shared" ref="H548:H611" si="197">ROUND(I548/1.2,2)</f>
        <v>1550</v>
      </c>
      <c r="I548" s="205">
        <v>1860</v>
      </c>
      <c r="J548" s="25">
        <f t="shared" ref="J548:J611" si="198">I548/G548-1</f>
        <v>0.15082630566194166</v>
      </c>
      <c r="K548" s="25">
        <f t="shared" si="194"/>
        <v>0.14982408889327589</v>
      </c>
      <c r="O548" t="str">
        <f t="shared" si="195"/>
        <v xml:space="preserve">Трансформатор тока ТТИ-40 400/5А 5ВА без шины класс точности 0.5S</v>
      </c>
      <c r="Q548" s="141" t="s">
        <v>739</v>
      </c>
      <c r="R548" s="84" t="s">
        <v>13</v>
      </c>
      <c r="S548" s="84" t="s">
        <v>14</v>
      </c>
      <c r="T548" s="106">
        <v>1346.8599999999999</v>
      </c>
      <c r="U548" s="86" t="b">
        <f t="shared" ref="U548:U611" si="199">A548=Q548</f>
        <v>1</v>
      </c>
      <c r="V548" s="87">
        <f t="shared" ref="V548:V611" si="200">T548-F548</f>
        <v>0</v>
      </c>
      <c r="AF548" s="210" t="s">
        <v>739</v>
      </c>
      <c r="AG548" s="211" t="s">
        <v>13</v>
      </c>
      <c r="AH548" s="213" t="s">
        <v>14</v>
      </c>
      <c r="AI548" s="78">
        <v>1689.1666666666699</v>
      </c>
      <c r="AJ548" s="78">
        <f t="shared" ref="AJ548:AJ611" si="201">ROUND(AI548*0.2,2)+AI548</f>
        <v>2026.9966666666699</v>
      </c>
      <c r="AK548" s="72" t="b">
        <f t="shared" ref="AK548:AK611" si="202">A548=AF548</f>
        <v>1</v>
      </c>
      <c r="AL548" s="93">
        <f t="shared" ref="AL548:AL611" si="203">AJ548-G548</f>
        <v>410.76666666666983</v>
      </c>
      <c r="AM548" s="93">
        <f t="shared" ref="AM548:AM611" si="204">AN548/1.2</f>
        <v>1944.1666666666667</v>
      </c>
      <c r="AN548" s="93">
        <f t="shared" ref="AN548:AN611" si="205">ROUND(AJ548+AJ548*J548,0)</f>
        <v>2333</v>
      </c>
      <c r="AO548" s="25">
        <f t="shared" ref="AO548:AO611" si="206">(AN548-AJ548)/AJ548</f>
        <v>0.15096390554827241</v>
      </c>
      <c r="AQ548" s="2">
        <f t="shared" ref="AQ548:AQ611" si="207">AN548-I548</f>
        <v>473</v>
      </c>
      <c r="AR548" s="2">
        <f t="shared" ref="AR548:AR611" si="208">ROUND(AI548,2)</f>
        <v>1689.1700000000001</v>
      </c>
      <c r="AS548" t="b">
        <f>AF548='[3]Материалы в ДС'!A520</f>
        <v>1</v>
      </c>
      <c r="AT548" s="95">
        <f>AI548-'[3]Материалы в ДС'!D520</f>
        <v>0</v>
      </c>
    </row>
    <row r="549" ht="15" customHeight="1" outlineLevel="1">
      <c r="A549" s="210" t="s">
        <v>740</v>
      </c>
      <c r="D549" s="211" t="s">
        <v>13</v>
      </c>
      <c r="E549" s="213" t="s">
        <v>14</v>
      </c>
      <c r="F549" s="205">
        <v>1511.1099999999999</v>
      </c>
      <c r="G549" s="206">
        <f t="shared" si="196"/>
        <v>1813.3299999999999</v>
      </c>
      <c r="H549" s="78">
        <f t="shared" si="197"/>
        <v>1737.5</v>
      </c>
      <c r="I549" s="205">
        <v>2085</v>
      </c>
      <c r="J549" s="25">
        <f t="shared" si="198"/>
        <v>0.14981829010715098</v>
      </c>
      <c r="K549" s="25">
        <f t="shared" si="194"/>
        <v>0.15235933469163257</v>
      </c>
      <c r="O549" t="str">
        <f t="shared" si="195"/>
        <v xml:space="preserve">Трансформатор тока ТТИ-40 600/5А 5ВА без шины класс точности 0.5S</v>
      </c>
      <c r="Q549" s="141" t="s">
        <v>740</v>
      </c>
      <c r="R549" s="84" t="s">
        <v>13</v>
      </c>
      <c r="S549" s="84" t="s">
        <v>14</v>
      </c>
      <c r="T549" s="106">
        <v>1511.1099999999999</v>
      </c>
      <c r="U549" s="86" t="b">
        <f t="shared" si="199"/>
        <v>1</v>
      </c>
      <c r="V549" s="87">
        <f t="shared" si="200"/>
        <v>0</v>
      </c>
      <c r="AF549" s="210" t="s">
        <v>740</v>
      </c>
      <c r="AG549" s="211" t="s">
        <v>13</v>
      </c>
      <c r="AH549" s="213" t="s">
        <v>14</v>
      </c>
      <c r="AI549" s="78">
        <v>1721.6666666666699</v>
      </c>
      <c r="AJ549" s="78">
        <f t="shared" si="201"/>
        <v>2065.9966666666701</v>
      </c>
      <c r="AK549" s="72" t="b">
        <f t="shared" si="202"/>
        <v>1</v>
      </c>
      <c r="AL549" s="93">
        <f t="shared" si="203"/>
        <v>252.66666666667015</v>
      </c>
      <c r="AM549" s="93">
        <f t="shared" si="204"/>
        <v>1980</v>
      </c>
      <c r="AN549" s="93">
        <f t="shared" si="205"/>
        <v>2376</v>
      </c>
      <c r="AO549" s="25">
        <f t="shared" si="206"/>
        <v>0.15005025822887552</v>
      </c>
      <c r="AQ549" s="2">
        <f t="shared" si="207"/>
        <v>291</v>
      </c>
      <c r="AR549" s="2">
        <f t="shared" si="208"/>
        <v>1721.6700000000001</v>
      </c>
      <c r="AS549" t="b">
        <f>AF549='[3]Материалы в ДС'!A521</f>
        <v>1</v>
      </c>
      <c r="AT549" s="95">
        <f>AI549-'[3]Материалы в ДС'!D521</f>
        <v>0</v>
      </c>
    </row>
    <row r="550" ht="15" customHeight="1" outlineLevel="1">
      <c r="A550" s="210" t="s">
        <v>741</v>
      </c>
      <c r="D550" s="211" t="s">
        <v>13</v>
      </c>
      <c r="E550" s="212" t="s">
        <v>14</v>
      </c>
      <c r="F550" s="205">
        <v>1775.51</v>
      </c>
      <c r="G550" s="206">
        <f t="shared" si="196"/>
        <v>2130.6100000000001</v>
      </c>
      <c r="H550" s="78">
        <f t="shared" si="197"/>
        <v>2041.6700000000001</v>
      </c>
      <c r="I550" s="205">
        <v>2450</v>
      </c>
      <c r="J550" s="25">
        <f t="shared" si="198"/>
        <v>0.1499054261455639</v>
      </c>
      <c r="K550" s="25">
        <f t="shared" si="194"/>
        <v>0.71619604739915643</v>
      </c>
      <c r="O550" t="str">
        <f t="shared" si="195"/>
        <v xml:space="preserve">Трансформатор тока ТТИ-60 600/5А 10ВА класс точности 0,5S ИЭК</v>
      </c>
      <c r="Q550" s="141" t="s">
        <v>741</v>
      </c>
      <c r="R550" s="84" t="s">
        <v>13</v>
      </c>
      <c r="S550" s="84" t="s">
        <v>14</v>
      </c>
      <c r="T550" s="106">
        <v>1775.51</v>
      </c>
      <c r="U550" s="86" t="b">
        <f t="shared" si="199"/>
        <v>1</v>
      </c>
      <c r="V550" s="87">
        <f t="shared" si="200"/>
        <v>0</v>
      </c>
      <c r="AF550" s="210" t="s">
        <v>741</v>
      </c>
      <c r="AG550" s="211" t="s">
        <v>13</v>
      </c>
      <c r="AH550" s="212" t="s">
        <v>14</v>
      </c>
      <c r="AI550" s="78">
        <v>1721.6666666666699</v>
      </c>
      <c r="AJ550" s="78">
        <f t="shared" si="201"/>
        <v>2065.9966666666701</v>
      </c>
      <c r="AK550" s="72" t="b">
        <f t="shared" si="202"/>
        <v>1</v>
      </c>
      <c r="AL550" s="93">
        <f t="shared" si="203"/>
        <v>-64.613333333330047</v>
      </c>
      <c r="AM550" s="93">
        <f t="shared" si="204"/>
        <v>1980</v>
      </c>
      <c r="AN550" s="93">
        <f t="shared" si="205"/>
        <v>2376</v>
      </c>
      <c r="AO550" s="25">
        <f t="shared" si="206"/>
        <v>0.15005025822887552</v>
      </c>
      <c r="AQ550" s="2">
        <f t="shared" si="207"/>
        <v>-74</v>
      </c>
      <c r="AR550" s="2">
        <f t="shared" si="208"/>
        <v>1721.6700000000001</v>
      </c>
      <c r="AS550" t="b">
        <f>AF550='[3]Материалы в ДС'!A522</f>
        <v>1</v>
      </c>
      <c r="AT550" s="95">
        <f>AI550-'[3]Материалы в ДС'!D522</f>
        <v>0</v>
      </c>
    </row>
    <row r="551" ht="15" customHeight="1" outlineLevel="1">
      <c r="A551" s="210" t="s">
        <v>742</v>
      </c>
      <c r="D551" s="211" t="s">
        <v>13</v>
      </c>
      <c r="E551" s="213" t="s">
        <v>14</v>
      </c>
      <c r="F551" s="205">
        <v>1401.6700000000001</v>
      </c>
      <c r="G551" s="206">
        <f t="shared" si="196"/>
        <v>1682</v>
      </c>
      <c r="H551" s="78">
        <f t="shared" si="197"/>
        <v>1610.8299999999999</v>
      </c>
      <c r="I551" s="205">
        <v>1933</v>
      </c>
      <c r="J551" s="25">
        <f t="shared" si="198"/>
        <v>0.14922711058263971</v>
      </c>
      <c r="K551" s="25">
        <f t="shared" si="194"/>
        <v>0.15082488157640744</v>
      </c>
      <c r="O551" t="str">
        <f t="shared" si="195"/>
        <v xml:space="preserve">Трансформатор тока ТТИ-60 800/5А 10ВА класс точности 0,5S</v>
      </c>
      <c r="Q551" s="141" t="s">
        <v>742</v>
      </c>
      <c r="R551" s="84" t="s">
        <v>13</v>
      </c>
      <c r="S551" s="84" t="s">
        <v>14</v>
      </c>
      <c r="T551" s="106">
        <v>1069.74</v>
      </c>
      <c r="U551" s="86" t="b">
        <f t="shared" si="199"/>
        <v>1</v>
      </c>
      <c r="V551" s="87">
        <f t="shared" si="200"/>
        <v>-331.93000000000006</v>
      </c>
      <c r="AF551" s="210" t="s">
        <v>742</v>
      </c>
      <c r="AG551" s="211" t="s">
        <v>13</v>
      </c>
      <c r="AH551" s="213" t="s">
        <v>14</v>
      </c>
      <c r="AI551" s="78">
        <v>1783.3333333333301</v>
      </c>
      <c r="AJ551" s="78">
        <f t="shared" si="201"/>
        <v>2140.0033333333299</v>
      </c>
      <c r="AK551" s="72" t="b">
        <f t="shared" si="202"/>
        <v>1</v>
      </c>
      <c r="AL551" s="93">
        <f t="shared" si="203"/>
        <v>458.00333333332992</v>
      </c>
      <c r="AM551" s="93">
        <f t="shared" si="204"/>
        <v>2049.166666666667</v>
      </c>
      <c r="AN551" s="93">
        <f t="shared" si="205"/>
        <v>2459</v>
      </c>
      <c r="AO551" s="25">
        <f t="shared" si="206"/>
        <v>0.14906363074201001</v>
      </c>
      <c r="AQ551" s="2">
        <f t="shared" si="207"/>
        <v>526</v>
      </c>
      <c r="AR551" s="2">
        <f t="shared" si="208"/>
        <v>1783.3299999999999</v>
      </c>
      <c r="AS551" t="b">
        <f>AF551='[3]Материалы в ДС'!A523</f>
        <v>1</v>
      </c>
      <c r="AT551" s="95">
        <f>AI551-'[3]Материалы в ДС'!D523</f>
        <v>0</v>
      </c>
    </row>
    <row r="552" ht="15" customHeight="1" outlineLevel="1">
      <c r="A552" s="210" t="s">
        <v>743</v>
      </c>
      <c r="D552" s="211" t="s">
        <v>13</v>
      </c>
      <c r="E552" s="213" t="s">
        <v>14</v>
      </c>
      <c r="F552" s="205">
        <v>1204.1700000000001</v>
      </c>
      <c r="G552" s="206">
        <f t="shared" si="196"/>
        <v>1445</v>
      </c>
      <c r="H552" s="78">
        <f t="shared" si="197"/>
        <v>1386.6700000000001</v>
      </c>
      <c r="I552" s="205">
        <v>1664</v>
      </c>
      <c r="J552" s="25">
        <f t="shared" si="198"/>
        <v>0.15155709342560564</v>
      </c>
      <c r="K552" s="25">
        <f t="shared" si="194"/>
        <v>0.1498170219242809</v>
      </c>
      <c r="O552" t="str">
        <f t="shared" si="195"/>
        <v xml:space="preserve">Трансформатор тока ТТИ-85 800/5А 15ВА класс точности 0,5S</v>
      </c>
      <c r="Q552" s="141" t="s">
        <v>743</v>
      </c>
      <c r="R552" s="84" t="s">
        <v>13</v>
      </c>
      <c r="S552" s="84" t="s">
        <v>14</v>
      </c>
      <c r="T552" s="106">
        <v>1089.1300000000001</v>
      </c>
      <c r="U552" s="86" t="b">
        <f t="shared" si="199"/>
        <v>1</v>
      </c>
      <c r="V552" s="87">
        <f t="shared" si="200"/>
        <v>-115.03999999999996</v>
      </c>
      <c r="AF552" s="210" t="s">
        <v>743</v>
      </c>
      <c r="AG552" s="211" t="s">
        <v>13</v>
      </c>
      <c r="AH552" s="213" t="s">
        <v>14</v>
      </c>
      <c r="AI552" s="78">
        <v>1472.5</v>
      </c>
      <c r="AJ552" s="78">
        <f t="shared" si="201"/>
        <v>1767</v>
      </c>
      <c r="AK552" s="72" t="b">
        <f t="shared" si="202"/>
        <v>1</v>
      </c>
      <c r="AL552" s="93">
        <f t="shared" si="203"/>
        <v>322</v>
      </c>
      <c r="AM552" s="93">
        <f t="shared" si="204"/>
        <v>1695.8333333333335</v>
      </c>
      <c r="AN552" s="93">
        <f t="shared" si="205"/>
        <v>2035</v>
      </c>
      <c r="AO552" s="25">
        <f t="shared" si="206"/>
        <v>0.15166949632144877</v>
      </c>
      <c r="AQ552" s="2">
        <f t="shared" si="207"/>
        <v>371</v>
      </c>
      <c r="AR552" s="2">
        <f t="shared" si="208"/>
        <v>1472.5</v>
      </c>
      <c r="AS552" t="b">
        <f>AF552='[3]Материалы в ДС'!A524</f>
        <v>1</v>
      </c>
      <c r="AT552" s="95">
        <f>AI552-'[3]Материалы в ДС'!D524</f>
        <v>0</v>
      </c>
    </row>
    <row r="553" ht="15" customHeight="1" outlineLevel="1">
      <c r="A553" s="210" t="s">
        <v>744</v>
      </c>
      <c r="D553" s="211" t="s">
        <v>13</v>
      </c>
      <c r="E553" s="212" t="s">
        <v>14</v>
      </c>
      <c r="F553" s="205">
        <v>1606.6700000000001</v>
      </c>
      <c r="G553" s="206">
        <f t="shared" si="196"/>
        <v>1928</v>
      </c>
      <c r="H553" s="78">
        <f t="shared" si="197"/>
        <v>1845.8299999999999</v>
      </c>
      <c r="I553" s="205">
        <v>2215</v>
      </c>
      <c r="J553" s="25">
        <f t="shared" si="198"/>
        <v>0.14885892116182564</v>
      </c>
      <c r="K553" s="25">
        <f t="shared" si="194"/>
        <v>0.14990622412715224</v>
      </c>
      <c r="O553" t="str">
        <f t="shared" si="195"/>
        <v xml:space="preserve">Трансформатор тока ТТИ-60 1000/5А 10ВА класс точности 0,5S </v>
      </c>
      <c r="Q553" s="141" t="s">
        <v>744</v>
      </c>
      <c r="R553" s="84" t="s">
        <v>13</v>
      </c>
      <c r="S553" s="84" t="s">
        <v>14</v>
      </c>
      <c r="T553" s="106">
        <v>1069.74</v>
      </c>
      <c r="U553" s="86" t="b">
        <f t="shared" si="199"/>
        <v>1</v>
      </c>
      <c r="V553" s="87">
        <f t="shared" si="200"/>
        <v>-536.93000000000006</v>
      </c>
      <c r="AF553" s="210" t="s">
        <v>744</v>
      </c>
      <c r="AG553" s="211" t="s">
        <v>13</v>
      </c>
      <c r="AH553" s="212" t="s">
        <v>14</v>
      </c>
      <c r="AI553" s="78">
        <v>2044.1666666666699</v>
      </c>
      <c r="AJ553" s="78">
        <f t="shared" si="201"/>
        <v>2452.9966666666701</v>
      </c>
      <c r="AK553" s="72" t="b">
        <f t="shared" si="202"/>
        <v>1</v>
      </c>
      <c r="AL553" s="93">
        <f t="shared" si="203"/>
        <v>524.99666666667008</v>
      </c>
      <c r="AM553" s="93">
        <f t="shared" si="204"/>
        <v>2348.3333333333335</v>
      </c>
      <c r="AN553" s="93">
        <f t="shared" si="205"/>
        <v>2818</v>
      </c>
      <c r="AO553" s="25">
        <f t="shared" si="206"/>
        <v>0.14879895203010035</v>
      </c>
      <c r="AQ553" s="2">
        <f t="shared" si="207"/>
        <v>603</v>
      </c>
      <c r="AR553" s="2">
        <f t="shared" si="208"/>
        <v>2044.1700000000001</v>
      </c>
      <c r="AS553" t="b">
        <f>AF553='[3]Материалы в ДС'!A525</f>
        <v>1</v>
      </c>
      <c r="AT553" s="95">
        <f>AI553-'[3]Материалы в ДС'!D525</f>
        <v>0</v>
      </c>
    </row>
    <row r="554" ht="15" customHeight="1" outlineLevel="1">
      <c r="A554" s="210" t="s">
        <v>745</v>
      </c>
      <c r="D554" s="211" t="s">
        <v>13</v>
      </c>
      <c r="E554" s="212" t="s">
        <v>14</v>
      </c>
      <c r="F554" s="205">
        <v>1239.1700000000001</v>
      </c>
      <c r="G554" s="206">
        <f t="shared" si="196"/>
        <v>1487</v>
      </c>
      <c r="H554" s="78">
        <f t="shared" si="197"/>
        <v>1428.3299999999999</v>
      </c>
      <c r="I554" s="205">
        <v>1714</v>
      </c>
      <c r="J554" s="25">
        <f t="shared" si="198"/>
        <v>0.15265635507733699</v>
      </c>
      <c r="K554" s="25">
        <f t="shared" si="194"/>
        <v>0.14922199947205822</v>
      </c>
      <c r="O554" t="str">
        <f t="shared" si="195"/>
        <v xml:space="preserve">Трансформатор тока ТТИ-85 1000/5А 15ВА класс точности 0,5S</v>
      </c>
      <c r="Q554" s="141" t="s">
        <v>745</v>
      </c>
      <c r="R554" s="84" t="s">
        <v>13</v>
      </c>
      <c r="S554" s="84" t="s">
        <v>14</v>
      </c>
      <c r="T554" s="106">
        <v>1120.75</v>
      </c>
      <c r="U554" s="86" t="b">
        <f t="shared" si="199"/>
        <v>1</v>
      </c>
      <c r="V554" s="87">
        <f t="shared" si="200"/>
        <v>-118.42000000000007</v>
      </c>
      <c r="AF554" s="210" t="s">
        <v>745</v>
      </c>
      <c r="AG554" s="211" t="s">
        <v>13</v>
      </c>
      <c r="AH554" s="212" t="s">
        <v>14</v>
      </c>
      <c r="AI554" s="78">
        <v>1453.3333333333301</v>
      </c>
      <c r="AJ554" s="78">
        <f t="shared" si="201"/>
        <v>1744.0033333333301</v>
      </c>
      <c r="AK554" s="72" t="b">
        <f t="shared" si="202"/>
        <v>1</v>
      </c>
      <c r="AL554" s="93">
        <f t="shared" si="203"/>
        <v>257.00333333333015</v>
      </c>
      <c r="AM554" s="93">
        <f t="shared" si="204"/>
        <v>1675</v>
      </c>
      <c r="AN554" s="93">
        <f t="shared" si="205"/>
        <v>2010</v>
      </c>
      <c r="AO554" s="25">
        <f t="shared" si="206"/>
        <v>0.15252073294967156</v>
      </c>
      <c r="AQ554" s="2">
        <f t="shared" si="207"/>
        <v>296</v>
      </c>
      <c r="AR554" s="2">
        <f t="shared" si="208"/>
        <v>1453.3299999999999</v>
      </c>
      <c r="AS554" t="b">
        <f>AF554='[3]Материалы в ДС'!A526</f>
        <v>1</v>
      </c>
      <c r="AT554" s="95">
        <f>AI554-'[3]Материалы в ДС'!D526</f>
        <v>0</v>
      </c>
    </row>
    <row r="555" ht="15" customHeight="1" outlineLevel="1">
      <c r="A555" s="210" t="s">
        <v>746</v>
      </c>
      <c r="D555" s="211" t="s">
        <v>13</v>
      </c>
      <c r="E555" s="212" t="s">
        <v>14</v>
      </c>
      <c r="F555" s="205">
        <v>1566.6700000000001</v>
      </c>
      <c r="G555" s="206">
        <f t="shared" si="196"/>
        <v>1880</v>
      </c>
      <c r="H555" s="78">
        <f t="shared" si="197"/>
        <v>1800.8299999999999</v>
      </c>
      <c r="I555" s="205">
        <v>2161</v>
      </c>
      <c r="J555" s="25">
        <f t="shared" si="198"/>
        <v>0.14946808510638299</v>
      </c>
      <c r="K555" s="25">
        <f t="shared" si="194"/>
        <v>0.15155667389156016</v>
      </c>
      <c r="O555" t="str">
        <f t="shared" si="195"/>
        <v xml:space="preserve">Трансформатор тока ТТИ-100 1000/5А 15ВА класс точности 0,5S</v>
      </c>
      <c r="Q555" s="141" t="s">
        <v>746</v>
      </c>
      <c r="R555" s="84" t="s">
        <v>13</v>
      </c>
      <c r="S555" s="84" t="s">
        <v>14</v>
      </c>
      <c r="T555" s="106">
        <v>1417.03</v>
      </c>
      <c r="U555" s="86" t="b">
        <f t="shared" si="199"/>
        <v>1</v>
      </c>
      <c r="V555" s="87">
        <f t="shared" si="200"/>
        <v>-149.6400000000001</v>
      </c>
      <c r="AF555" s="210" t="s">
        <v>746</v>
      </c>
      <c r="AG555" s="211" t="s">
        <v>13</v>
      </c>
      <c r="AH555" s="212" t="s">
        <v>14</v>
      </c>
      <c r="AI555" s="78">
        <v>1955</v>
      </c>
      <c r="AJ555" s="78">
        <f t="shared" si="201"/>
        <v>2346</v>
      </c>
      <c r="AK555" s="72" t="b">
        <f t="shared" si="202"/>
        <v>1</v>
      </c>
      <c r="AL555" s="93">
        <f t="shared" si="203"/>
        <v>466</v>
      </c>
      <c r="AM555" s="93">
        <f t="shared" si="204"/>
        <v>2247.5</v>
      </c>
      <c r="AN555" s="93">
        <f t="shared" si="205"/>
        <v>2697</v>
      </c>
      <c r="AO555" s="25">
        <f t="shared" si="206"/>
        <v>0.14961636828644501</v>
      </c>
      <c r="AQ555" s="2">
        <f t="shared" si="207"/>
        <v>536</v>
      </c>
      <c r="AR555" s="2">
        <f t="shared" si="208"/>
        <v>1955</v>
      </c>
      <c r="AS555" t="b">
        <f>AF555='[3]Материалы в ДС'!A527</f>
        <v>1</v>
      </c>
      <c r="AT555" s="95">
        <f>AI555-'[3]Материалы в ДС'!D527</f>
        <v>0</v>
      </c>
    </row>
    <row r="556" ht="15" customHeight="1" outlineLevel="1">
      <c r="A556" s="210" t="s">
        <v>747</v>
      </c>
      <c r="D556" s="211" t="s">
        <v>13</v>
      </c>
      <c r="E556" s="212" t="s">
        <v>14</v>
      </c>
      <c r="F556" s="205">
        <v>1325</v>
      </c>
      <c r="G556" s="206">
        <f t="shared" si="196"/>
        <v>1590</v>
      </c>
      <c r="H556" s="78">
        <f t="shared" si="197"/>
        <v>1525</v>
      </c>
      <c r="I556" s="205">
        <v>1830</v>
      </c>
      <c r="J556" s="25">
        <f t="shared" si="198"/>
        <v>0.15094339622641506</v>
      </c>
      <c r="K556" s="25">
        <f t="shared" si="194"/>
        <v>0.14885446295754565</v>
      </c>
      <c r="O556" t="str">
        <f t="shared" si="195"/>
        <v xml:space="preserve">Трансформатор тока ТТИ-85 1200/5А 15ВА класс точности 0,5S</v>
      </c>
      <c r="Q556" s="141" t="s">
        <v>747</v>
      </c>
      <c r="R556" s="84" t="s">
        <v>13</v>
      </c>
      <c r="S556" s="84" t="s">
        <v>14</v>
      </c>
      <c r="T556" s="106">
        <v>1198.05</v>
      </c>
      <c r="U556" s="86" t="b">
        <f t="shared" si="199"/>
        <v>1</v>
      </c>
      <c r="V556" s="87">
        <f t="shared" si="200"/>
        <v>-126.95000000000005</v>
      </c>
      <c r="AF556" s="210" t="s">
        <v>747</v>
      </c>
      <c r="AG556" s="211" t="s">
        <v>13</v>
      </c>
      <c r="AH556" s="212" t="s">
        <v>14</v>
      </c>
      <c r="AI556" s="78">
        <v>1686.6666666666699</v>
      </c>
      <c r="AJ556" s="78">
        <f t="shared" si="201"/>
        <v>2023.9966666666699</v>
      </c>
      <c r="AK556" s="72" t="b">
        <f t="shared" si="202"/>
        <v>1</v>
      </c>
      <c r="AL556" s="93">
        <f t="shared" si="203"/>
        <v>433.99666666666985</v>
      </c>
      <c r="AM556" s="93">
        <f t="shared" si="204"/>
        <v>1941.6666666666667</v>
      </c>
      <c r="AN556" s="93">
        <f t="shared" si="205"/>
        <v>2330</v>
      </c>
      <c r="AO556" s="25">
        <f t="shared" si="206"/>
        <v>0.151187666646353</v>
      </c>
      <c r="AQ556" s="2">
        <f t="shared" si="207"/>
        <v>500</v>
      </c>
      <c r="AR556" s="2">
        <f t="shared" si="208"/>
        <v>1686.6700000000001</v>
      </c>
      <c r="AS556" t="b">
        <f>AF556='[3]Материалы в ДС'!A528</f>
        <v>1</v>
      </c>
      <c r="AT556" s="95">
        <f>AI556-'[3]Материалы в ДС'!D528</f>
        <v>0</v>
      </c>
    </row>
    <row r="557" ht="15" customHeight="1" outlineLevel="1">
      <c r="A557" s="210" t="s">
        <v>748</v>
      </c>
      <c r="D557" s="211" t="s">
        <v>13</v>
      </c>
      <c r="E557" s="212" t="s">
        <v>14</v>
      </c>
      <c r="F557" s="205">
        <v>1709.1700000000001</v>
      </c>
      <c r="G557" s="206">
        <f t="shared" si="196"/>
        <v>2051</v>
      </c>
      <c r="H557" s="78">
        <f t="shared" si="197"/>
        <v>1963.3299999999999</v>
      </c>
      <c r="I557" s="205">
        <v>2356</v>
      </c>
      <c r="J557" s="25">
        <f t="shared" si="198"/>
        <v>0.14870794734275972</v>
      </c>
      <c r="K557" s="25">
        <f t="shared" si="194"/>
        <v>0.15265056449074771</v>
      </c>
      <c r="O557" t="str">
        <f t="shared" si="195"/>
        <v xml:space="preserve">Трансформатор тока ТТИ-100 1200/5А 15ВА класс точности 0.5S</v>
      </c>
      <c r="Q557" s="141" t="s">
        <v>748</v>
      </c>
      <c r="R557" s="84" t="s">
        <v>13</v>
      </c>
      <c r="S557" s="84" t="s">
        <v>14</v>
      </c>
      <c r="T557" s="106">
        <v>1610.4300000000001</v>
      </c>
      <c r="U557" s="86" t="b">
        <f t="shared" si="199"/>
        <v>1</v>
      </c>
      <c r="V557" s="87">
        <f t="shared" si="200"/>
        <v>-98.740000000000009</v>
      </c>
      <c r="AF557" s="210" t="s">
        <v>748</v>
      </c>
      <c r="AG557" s="211" t="s">
        <v>13</v>
      </c>
      <c r="AH557" s="212" t="s">
        <v>14</v>
      </c>
      <c r="AI557" s="78">
        <v>2196.6666666666702</v>
      </c>
      <c r="AJ557" s="78">
        <f t="shared" si="201"/>
        <v>2635.9966666666701</v>
      </c>
      <c r="AK557" s="72" t="b">
        <f t="shared" si="202"/>
        <v>1</v>
      </c>
      <c r="AL557" s="93">
        <f t="shared" si="203"/>
        <v>584.99666666667008</v>
      </c>
      <c r="AM557" s="93">
        <f t="shared" si="204"/>
        <v>2523.3333333333335</v>
      </c>
      <c r="AN557" s="93">
        <f t="shared" si="205"/>
        <v>3028</v>
      </c>
      <c r="AO557" s="25">
        <f t="shared" si="206"/>
        <v>0.14871161951393316</v>
      </c>
      <c r="AQ557" s="2">
        <f t="shared" si="207"/>
        <v>672</v>
      </c>
      <c r="AR557" s="2">
        <f t="shared" si="208"/>
        <v>2196.6700000000001</v>
      </c>
      <c r="AS557" t="b">
        <f>AF557='[3]Материалы в ДС'!A529</f>
        <v>1</v>
      </c>
      <c r="AT557" s="95">
        <f>AI557-'[3]Материалы в ДС'!D529</f>
        <v>0</v>
      </c>
    </row>
    <row r="558" ht="15" customHeight="1" outlineLevel="1">
      <c r="A558" s="210" t="s">
        <v>749</v>
      </c>
      <c r="D558" s="211" t="s">
        <v>13</v>
      </c>
      <c r="E558" s="212" t="s">
        <v>14</v>
      </c>
      <c r="F558" s="205">
        <v>1851.6700000000001</v>
      </c>
      <c r="G558" s="206">
        <f t="shared" si="196"/>
        <v>2222</v>
      </c>
      <c r="H558" s="78">
        <f t="shared" si="197"/>
        <v>2128.3299999999999</v>
      </c>
      <c r="I558" s="205">
        <v>2554</v>
      </c>
      <c r="J558" s="25">
        <f t="shared" si="198"/>
        <v>0.14941494149414947</v>
      </c>
      <c r="K558" s="25">
        <f t="shared" si="194"/>
        <v>0.14946351177976208</v>
      </c>
      <c r="O558" t="str">
        <f t="shared" si="195"/>
        <v xml:space="preserve">Трансформатор тока ТТИ-100 1500/5А 15ВА класс точности 0,5S</v>
      </c>
      <c r="Q558" s="141" t="s">
        <v>749</v>
      </c>
      <c r="R558" s="84" t="s">
        <v>13</v>
      </c>
      <c r="S558" s="84" t="s">
        <v>14</v>
      </c>
      <c r="T558" s="106">
        <v>1674.6700000000001</v>
      </c>
      <c r="U558" s="86" t="b">
        <f t="shared" si="199"/>
        <v>1</v>
      </c>
      <c r="V558" s="87">
        <f t="shared" si="200"/>
        <v>-177</v>
      </c>
      <c r="AF558" s="210" t="s">
        <v>749</v>
      </c>
      <c r="AG558" s="211" t="s">
        <v>13</v>
      </c>
      <c r="AH558" s="212" t="s">
        <v>14</v>
      </c>
      <c r="AI558" s="78">
        <v>2171.6666666666702</v>
      </c>
      <c r="AJ558" s="78">
        <f t="shared" si="201"/>
        <v>2605.9966666666701</v>
      </c>
      <c r="AK558" s="72" t="b">
        <f t="shared" si="202"/>
        <v>1</v>
      </c>
      <c r="AL558" s="93">
        <f t="shared" si="203"/>
        <v>383.99666666667008</v>
      </c>
      <c r="AM558" s="93">
        <f t="shared" si="204"/>
        <v>2495.8333333333335</v>
      </c>
      <c r="AN558" s="93">
        <f t="shared" si="205"/>
        <v>2995</v>
      </c>
      <c r="AO558" s="25">
        <f t="shared" si="206"/>
        <v>0.14927238331079834</v>
      </c>
      <c r="AQ558" s="2">
        <f t="shared" si="207"/>
        <v>441</v>
      </c>
      <c r="AR558" s="2">
        <f t="shared" si="208"/>
        <v>2171.6700000000001</v>
      </c>
      <c r="AS558" t="b">
        <f>AF558='[3]Материалы в ДС'!A530</f>
        <v>1</v>
      </c>
      <c r="AT558" s="95">
        <f>AI558-'[3]Материалы в ДС'!D530</f>
        <v>0</v>
      </c>
    </row>
    <row r="559" ht="15" customHeight="1" outlineLevel="1">
      <c r="A559" s="210" t="s">
        <v>750</v>
      </c>
      <c r="D559" s="211" t="s">
        <v>13</v>
      </c>
      <c r="E559" s="212" t="s">
        <v>14</v>
      </c>
      <c r="F559" s="205">
        <v>2750</v>
      </c>
      <c r="G559" s="206">
        <f t="shared" si="196"/>
        <v>3300</v>
      </c>
      <c r="H559" s="78">
        <f t="shared" si="197"/>
        <v>3165.8299999999999</v>
      </c>
      <c r="I559" s="205">
        <v>3799</v>
      </c>
      <c r="J559" s="25">
        <f t="shared" si="198"/>
        <v>0.15121212121212113</v>
      </c>
      <c r="K559" s="25">
        <f t="shared" si="194"/>
        <v>0.15094339622641509</v>
      </c>
      <c r="O559" t="str">
        <f t="shared" si="195"/>
        <v xml:space="preserve">Трансформатор тока ТТИ-125 1500/5А 15ВА класс точности 0.5S</v>
      </c>
      <c r="Q559" s="141" t="s">
        <v>750</v>
      </c>
      <c r="R559" s="84" t="s">
        <v>13</v>
      </c>
      <c r="S559" s="84" t="s">
        <v>14</v>
      </c>
      <c r="T559" s="106">
        <v>2486.75</v>
      </c>
      <c r="U559" s="86" t="b">
        <f t="shared" si="199"/>
        <v>1</v>
      </c>
      <c r="V559" s="87">
        <f t="shared" si="200"/>
        <v>-263.25</v>
      </c>
      <c r="AF559" s="210" t="s">
        <v>750</v>
      </c>
      <c r="AG559" s="211" t="s">
        <v>13</v>
      </c>
      <c r="AH559" s="212" t="s">
        <v>14</v>
      </c>
      <c r="AI559" s="78">
        <v>3500</v>
      </c>
      <c r="AJ559" s="78">
        <f t="shared" si="201"/>
        <v>4200</v>
      </c>
      <c r="AK559" s="72" t="b">
        <f t="shared" si="202"/>
        <v>1</v>
      </c>
      <c r="AL559" s="93">
        <f t="shared" si="203"/>
        <v>900</v>
      </c>
      <c r="AM559" s="93">
        <f t="shared" si="204"/>
        <v>4029.166666666667</v>
      </c>
      <c r="AN559" s="93">
        <f t="shared" si="205"/>
        <v>4835</v>
      </c>
      <c r="AO559" s="25">
        <f t="shared" si="206"/>
        <v>0.15119047619047618</v>
      </c>
      <c r="AQ559" s="2">
        <f t="shared" si="207"/>
        <v>1036</v>
      </c>
      <c r="AR559" s="2">
        <f t="shared" si="208"/>
        <v>3500</v>
      </c>
      <c r="AS559" t="b">
        <f>AF559='[3]Материалы в ДС'!A531</f>
        <v>1</v>
      </c>
      <c r="AT559" s="95">
        <f>AI559-'[3]Материалы в ДС'!D531</f>
        <v>0</v>
      </c>
    </row>
    <row r="560" ht="15" customHeight="1" outlineLevel="1">
      <c r="A560" s="210" t="s">
        <v>751</v>
      </c>
      <c r="D560" s="211" t="s">
        <v>13</v>
      </c>
      <c r="E560" s="212" t="s">
        <v>14</v>
      </c>
      <c r="F560" s="205">
        <v>1994.1700000000001</v>
      </c>
      <c r="G560" s="206">
        <f t="shared" si="196"/>
        <v>2393</v>
      </c>
      <c r="H560" s="78">
        <f t="shared" si="197"/>
        <v>2294.1700000000001</v>
      </c>
      <c r="I560" s="205">
        <v>2753</v>
      </c>
      <c r="J560" s="25">
        <f t="shared" si="198"/>
        <v>0.15043877977434184</v>
      </c>
      <c r="K560" s="25">
        <f t="shared" si="194"/>
        <v>0.14870375679423337</v>
      </c>
      <c r="O560" t="str">
        <f t="shared" si="195"/>
        <v xml:space="preserve">Трансформатор тока ТТИ-100 2000/5А 15ВА класс точности 0,5S</v>
      </c>
      <c r="Q560" s="141" t="s">
        <v>751</v>
      </c>
      <c r="R560" s="84" t="s">
        <v>13</v>
      </c>
      <c r="S560" s="84" t="s">
        <v>14</v>
      </c>
      <c r="T560" s="106">
        <v>1803.48</v>
      </c>
      <c r="U560" s="86" t="b">
        <f t="shared" si="199"/>
        <v>1</v>
      </c>
      <c r="V560" s="87">
        <f t="shared" si="200"/>
        <v>-190.69000000000005</v>
      </c>
      <c r="AF560" s="210" t="s">
        <v>751</v>
      </c>
      <c r="AG560" s="211" t="s">
        <v>13</v>
      </c>
      <c r="AH560" s="212" t="s">
        <v>14</v>
      </c>
      <c r="AI560" s="78">
        <v>2487.5</v>
      </c>
      <c r="AJ560" s="78">
        <f t="shared" si="201"/>
        <v>2985</v>
      </c>
      <c r="AK560" s="72" t="b">
        <f t="shared" si="202"/>
        <v>1</v>
      </c>
      <c r="AL560" s="93">
        <f t="shared" si="203"/>
        <v>592</v>
      </c>
      <c r="AM560" s="93">
        <f t="shared" si="204"/>
        <v>2861.666666666667</v>
      </c>
      <c r="AN560" s="93">
        <f t="shared" si="205"/>
        <v>3434</v>
      </c>
      <c r="AO560" s="25">
        <f t="shared" si="206"/>
        <v>0.15041876046901173</v>
      </c>
      <c r="AQ560" s="2">
        <f t="shared" si="207"/>
        <v>681</v>
      </c>
      <c r="AR560" s="2">
        <f t="shared" si="208"/>
        <v>2487.5</v>
      </c>
      <c r="AS560" t="b">
        <f>AF560='[3]Материалы в ДС'!A532</f>
        <v>1</v>
      </c>
      <c r="AT560" s="95">
        <f>AI560-'[3]Материалы в ДС'!D532</f>
        <v>0</v>
      </c>
    </row>
    <row r="561" ht="15" customHeight="1" outlineLevel="1">
      <c r="A561" s="210" t="s">
        <v>752</v>
      </c>
      <c r="D561" s="211" t="s">
        <v>13</v>
      </c>
      <c r="E561" s="212" t="s">
        <v>14</v>
      </c>
      <c r="F561" s="205">
        <v>2765</v>
      </c>
      <c r="G561" s="206">
        <f t="shared" si="196"/>
        <v>3318</v>
      </c>
      <c r="H561" s="78">
        <f t="shared" si="197"/>
        <v>3179.1700000000001</v>
      </c>
      <c r="I561" s="205">
        <v>3815</v>
      </c>
      <c r="J561" s="25">
        <f t="shared" si="198"/>
        <v>0.14978902953586504</v>
      </c>
      <c r="K561" s="25">
        <f t="shared" si="194"/>
        <v>0.14941107216728675</v>
      </c>
      <c r="O561" t="str">
        <f t="shared" si="195"/>
        <v xml:space="preserve">Трансформатор тока ТТИ-125 2000/5А 15ВА без шины класс точности 0.5S</v>
      </c>
      <c r="Q561" s="141" t="s">
        <v>752</v>
      </c>
      <c r="R561" s="84" t="s">
        <v>13</v>
      </c>
      <c r="S561" s="84" t="s">
        <v>14</v>
      </c>
      <c r="T561" s="106">
        <v>2500.1999999999998</v>
      </c>
      <c r="U561" s="86" t="b">
        <f t="shared" si="199"/>
        <v>1</v>
      </c>
      <c r="V561" s="87">
        <f t="shared" si="200"/>
        <v>-264.80000000000018</v>
      </c>
      <c r="AF561" s="210" t="s">
        <v>752</v>
      </c>
      <c r="AG561" s="211" t="s">
        <v>13</v>
      </c>
      <c r="AH561" s="212" t="s">
        <v>14</v>
      </c>
      <c r="AI561" s="78">
        <v>3370.8333333333298</v>
      </c>
      <c r="AJ561" s="78">
        <f t="shared" si="201"/>
        <v>4045.0033333333299</v>
      </c>
      <c r="AK561" s="72" t="b">
        <f t="shared" si="202"/>
        <v>1</v>
      </c>
      <c r="AL561" s="93">
        <f t="shared" si="203"/>
        <v>727.00333333332992</v>
      </c>
      <c r="AM561" s="93">
        <f t="shared" si="204"/>
        <v>3875.8333333333335</v>
      </c>
      <c r="AN561" s="93">
        <f t="shared" si="205"/>
        <v>4651</v>
      </c>
      <c r="AO561" s="25">
        <f t="shared" si="206"/>
        <v>0.14981363839008058</v>
      </c>
      <c r="AQ561" s="2">
        <f t="shared" si="207"/>
        <v>836</v>
      </c>
      <c r="AR561" s="2">
        <f t="shared" si="208"/>
        <v>3370.8299999999999</v>
      </c>
      <c r="AS561" t="b">
        <f>AF561='[3]Материалы в ДС'!A533</f>
        <v>1</v>
      </c>
      <c r="AT561" s="95">
        <f>AI561-'[3]Материалы в ДС'!D533</f>
        <v>0</v>
      </c>
    </row>
    <row r="562" ht="15" customHeight="1" outlineLevel="1">
      <c r="A562" s="210" t="s">
        <v>753</v>
      </c>
      <c r="D562" s="211" t="s">
        <v>13</v>
      </c>
      <c r="E562" s="212" t="s">
        <v>14</v>
      </c>
      <c r="F562" s="205">
        <v>2101.6700000000001</v>
      </c>
      <c r="G562" s="206">
        <f t="shared" si="196"/>
        <v>2522</v>
      </c>
      <c r="H562" s="78">
        <f t="shared" si="197"/>
        <v>2415</v>
      </c>
      <c r="I562" s="205">
        <v>2898</v>
      </c>
      <c r="J562" s="25">
        <f t="shared" si="198"/>
        <v>0.14908802537668508</v>
      </c>
      <c r="K562" s="25">
        <f t="shared" si="194"/>
        <v>0.15121090909090906</v>
      </c>
      <c r="O562" t="str">
        <f t="shared" si="195"/>
        <v xml:space="preserve">Трансформатор тока ТТИ-100 2500/5А 15ВА класс точности 0,5S</v>
      </c>
      <c r="Q562" s="141" t="s">
        <v>753</v>
      </c>
      <c r="R562" s="84" t="s">
        <v>13</v>
      </c>
      <c r="S562" s="84" t="s">
        <v>14</v>
      </c>
      <c r="T562" s="106">
        <v>1900.1099999999999</v>
      </c>
      <c r="U562" s="86" t="b">
        <f t="shared" si="199"/>
        <v>1</v>
      </c>
      <c r="V562" s="87">
        <f t="shared" si="200"/>
        <v>-201.56000000000017</v>
      </c>
      <c r="AF562" s="210" t="s">
        <v>753</v>
      </c>
      <c r="AG562" s="211" t="s">
        <v>13</v>
      </c>
      <c r="AH562" s="212" t="s">
        <v>14</v>
      </c>
      <c r="AI562" s="78">
        <v>2620.8333333333298</v>
      </c>
      <c r="AJ562" s="78">
        <f t="shared" si="201"/>
        <v>3145.0033333333299</v>
      </c>
      <c r="AK562" s="72" t="b">
        <f t="shared" si="202"/>
        <v>1</v>
      </c>
      <c r="AL562" s="93">
        <f t="shared" si="203"/>
        <v>623.00333333332992</v>
      </c>
      <c r="AM562" s="93">
        <f t="shared" si="204"/>
        <v>3011.666666666667</v>
      </c>
      <c r="AN562" s="93">
        <f t="shared" si="205"/>
        <v>3614</v>
      </c>
      <c r="AO562" s="25">
        <f t="shared" si="206"/>
        <v>0.1491243782465532</v>
      </c>
      <c r="AQ562" s="2">
        <f t="shared" si="207"/>
        <v>716</v>
      </c>
      <c r="AR562" s="2">
        <f t="shared" si="208"/>
        <v>2620.8299999999999</v>
      </c>
      <c r="AS562" t="b">
        <f>AF562='[3]Материалы в ДС'!A534</f>
        <v>1</v>
      </c>
      <c r="AT562" s="95">
        <f>AI562-'[3]Материалы в ДС'!D534</f>
        <v>0</v>
      </c>
    </row>
    <row r="563" ht="15" customHeight="1" outlineLevel="1">
      <c r="A563" s="210" t="s">
        <v>754</v>
      </c>
      <c r="D563" s="211" t="s">
        <v>13</v>
      </c>
      <c r="E563" s="212" t="s">
        <v>14</v>
      </c>
      <c r="F563" s="205">
        <v>3276.6700000000001</v>
      </c>
      <c r="G563" s="206">
        <f t="shared" si="196"/>
        <v>3932</v>
      </c>
      <c r="H563" s="78">
        <f t="shared" si="197"/>
        <v>3769.1700000000001</v>
      </c>
      <c r="I563" s="205">
        <v>4523</v>
      </c>
      <c r="J563" s="25">
        <f t="shared" si="198"/>
        <v>0.15030518819938954</v>
      </c>
      <c r="K563" s="25">
        <f t="shared" si="194"/>
        <v>0.15043852831002372</v>
      </c>
      <c r="O563" t="str">
        <f t="shared" si="195"/>
        <v xml:space="preserve">Трансформатор тока ТТИ-125 2500/5А 15ВА класс точности 0,5S</v>
      </c>
      <c r="Q563" s="141" t="s">
        <v>754</v>
      </c>
      <c r="R563" s="84" t="s">
        <v>13</v>
      </c>
      <c r="S563" s="84" t="s">
        <v>14</v>
      </c>
      <c r="T563" s="106">
        <v>2962.8499999999999</v>
      </c>
      <c r="U563" s="86" t="b">
        <f t="shared" si="199"/>
        <v>1</v>
      </c>
      <c r="V563" s="87">
        <f t="shared" si="200"/>
        <v>-313.82000000000016</v>
      </c>
      <c r="AF563" s="210" t="s">
        <v>754</v>
      </c>
      <c r="AG563" s="211" t="s">
        <v>13</v>
      </c>
      <c r="AH563" s="212" t="s">
        <v>14</v>
      </c>
      <c r="AI563" s="78">
        <v>4086.6666666666702</v>
      </c>
      <c r="AJ563" s="78">
        <f t="shared" si="201"/>
        <v>4903.9966666666705</v>
      </c>
      <c r="AK563" s="72" t="b">
        <f t="shared" si="202"/>
        <v>1</v>
      </c>
      <c r="AL563" s="93">
        <f t="shared" si="203"/>
        <v>971.99666666667054</v>
      </c>
      <c r="AM563" s="93">
        <f t="shared" si="204"/>
        <v>4700.8333333333339</v>
      </c>
      <c r="AN563" s="93">
        <f t="shared" si="205"/>
        <v>5641</v>
      </c>
      <c r="AO563" s="25">
        <f t="shared" si="206"/>
        <v>0.15028626310920457</v>
      </c>
      <c r="AQ563" s="2">
        <f t="shared" si="207"/>
        <v>1118</v>
      </c>
      <c r="AR563" s="2">
        <f t="shared" si="208"/>
        <v>4086.6700000000001</v>
      </c>
      <c r="AS563" t="b">
        <f>AF563='[3]Материалы в ДС'!A535</f>
        <v>1</v>
      </c>
      <c r="AT563" s="95">
        <f>AI563-'[3]Материалы в ДС'!D535</f>
        <v>0</v>
      </c>
    </row>
    <row r="564" ht="15" customHeight="1" outlineLevel="1">
      <c r="A564" s="210" t="s">
        <v>755</v>
      </c>
      <c r="D564" s="211" t="s">
        <v>13</v>
      </c>
      <c r="E564" s="212" t="s">
        <v>14</v>
      </c>
      <c r="F564" s="205">
        <v>2393.3299999999999</v>
      </c>
      <c r="G564" s="206">
        <f t="shared" si="196"/>
        <v>2872</v>
      </c>
      <c r="H564" s="78">
        <f t="shared" si="197"/>
        <v>2755.8299999999999</v>
      </c>
      <c r="I564" s="205">
        <v>3307</v>
      </c>
      <c r="J564" s="25">
        <f t="shared" si="198"/>
        <v>0.15146239554317553</v>
      </c>
      <c r="K564" s="25">
        <f t="shared" si="194"/>
        <v>0.14979023508137435</v>
      </c>
      <c r="O564" t="str">
        <f t="shared" si="195"/>
        <v xml:space="preserve">Трансформатор тока ТТИ-100 3000/5А 15ВА класс точности 0,5S</v>
      </c>
      <c r="Q564" s="141" t="s">
        <v>755</v>
      </c>
      <c r="R564" s="84" t="s">
        <v>13</v>
      </c>
      <c r="S564" s="84" t="s">
        <v>14</v>
      </c>
      <c r="T564" s="106">
        <v>2164.1700000000001</v>
      </c>
      <c r="U564" s="86" t="b">
        <f t="shared" si="199"/>
        <v>1</v>
      </c>
      <c r="V564" s="87">
        <f t="shared" si="200"/>
        <v>-229.15999999999985</v>
      </c>
      <c r="AF564" s="210" t="s">
        <v>755</v>
      </c>
      <c r="AG564" s="211" t="s">
        <v>13</v>
      </c>
      <c r="AH564" s="212" t="s">
        <v>14</v>
      </c>
      <c r="AI564" s="78">
        <v>2985</v>
      </c>
      <c r="AJ564" s="78">
        <f t="shared" si="201"/>
        <v>3582</v>
      </c>
      <c r="AK564" s="72" t="b">
        <f t="shared" si="202"/>
        <v>1</v>
      </c>
      <c r="AL564" s="93">
        <f t="shared" si="203"/>
        <v>710</v>
      </c>
      <c r="AM564" s="93">
        <f t="shared" si="204"/>
        <v>3437.5</v>
      </c>
      <c r="AN564" s="93">
        <f t="shared" si="205"/>
        <v>4125</v>
      </c>
      <c r="AO564" s="25">
        <f t="shared" si="206"/>
        <v>0.15159128978224456</v>
      </c>
      <c r="AQ564" s="2">
        <f t="shared" si="207"/>
        <v>818</v>
      </c>
      <c r="AR564" s="2">
        <f t="shared" si="208"/>
        <v>2985</v>
      </c>
      <c r="AS564" t="b">
        <f>AF564='[3]Материалы в ДС'!A536</f>
        <v>1</v>
      </c>
      <c r="AT564" s="95">
        <f>AI564-'[3]Материалы в ДС'!D536</f>
        <v>0</v>
      </c>
    </row>
    <row r="565" ht="15" customHeight="1" outlineLevel="1">
      <c r="A565" s="210" t="s">
        <v>756</v>
      </c>
      <c r="D565" s="211" t="s">
        <v>13</v>
      </c>
      <c r="E565" s="212" t="s">
        <v>14</v>
      </c>
      <c r="F565" s="205">
        <v>3846.6700000000001</v>
      </c>
      <c r="G565" s="206">
        <f t="shared" si="196"/>
        <v>4616</v>
      </c>
      <c r="H565" s="78">
        <f t="shared" si="197"/>
        <v>4424.1700000000001</v>
      </c>
      <c r="I565" s="205">
        <v>5309</v>
      </c>
      <c r="J565" s="25">
        <f t="shared" si="198"/>
        <v>0.15012998266897748</v>
      </c>
      <c r="K565" s="25">
        <f t="shared" si="194"/>
        <v>0.14908620287675986</v>
      </c>
      <c r="O565" t="str">
        <f t="shared" si="195"/>
        <v xml:space="preserve">Трансформатор тока ТТИ-125 3000/5А 15ВА класс точности 0,5S</v>
      </c>
      <c r="Q565" s="141" t="s">
        <v>756</v>
      </c>
      <c r="R565" s="84" t="s">
        <v>13</v>
      </c>
      <c r="S565" s="84" t="s">
        <v>14</v>
      </c>
      <c r="T565" s="106">
        <v>3478.1399999999999</v>
      </c>
      <c r="U565" s="86" t="b">
        <f t="shared" si="199"/>
        <v>1</v>
      </c>
      <c r="V565" s="87">
        <f t="shared" si="200"/>
        <v>-368.5300000000002</v>
      </c>
      <c r="AF565" s="210" t="s">
        <v>756</v>
      </c>
      <c r="AG565" s="211" t="s">
        <v>13</v>
      </c>
      <c r="AH565" s="212" t="s">
        <v>14</v>
      </c>
      <c r="AI565" s="78">
        <v>4797.5</v>
      </c>
      <c r="AJ565" s="78">
        <f t="shared" si="201"/>
        <v>5757</v>
      </c>
      <c r="AK565" s="72" t="b">
        <f t="shared" si="202"/>
        <v>1</v>
      </c>
      <c r="AL565" s="93">
        <f t="shared" si="203"/>
        <v>1141</v>
      </c>
      <c r="AM565" s="93">
        <f t="shared" si="204"/>
        <v>5517.5</v>
      </c>
      <c r="AN565" s="93">
        <f t="shared" si="205"/>
        <v>6621</v>
      </c>
      <c r="AO565" s="25">
        <f t="shared" si="206"/>
        <v>0.15007816571130797</v>
      </c>
      <c r="AQ565" s="2">
        <f t="shared" si="207"/>
        <v>1312</v>
      </c>
      <c r="AR565" s="2">
        <f t="shared" si="208"/>
        <v>4797.5</v>
      </c>
      <c r="AS565" t="b">
        <f>AF565='[3]Материалы в ДС'!A537</f>
        <v>1</v>
      </c>
      <c r="AT565" s="95">
        <f>AI565-'[3]Материалы в ДС'!D537</f>
        <v>0</v>
      </c>
    </row>
    <row r="566" ht="15" customHeight="1" outlineLevel="1">
      <c r="A566" s="210" t="s">
        <v>757</v>
      </c>
      <c r="D566" s="211" t="s">
        <v>13</v>
      </c>
      <c r="E566" s="212" t="s">
        <v>14</v>
      </c>
      <c r="F566" s="205">
        <v>4273.3299999999999</v>
      </c>
      <c r="G566" s="206">
        <f t="shared" si="196"/>
        <v>5128</v>
      </c>
      <c r="H566" s="78">
        <f t="shared" si="197"/>
        <v>4920.8299999999999</v>
      </c>
      <c r="I566" s="205">
        <v>5905</v>
      </c>
      <c r="J566" s="25">
        <f t="shared" si="198"/>
        <v>0.15152106084243377</v>
      </c>
      <c r="K566" s="25">
        <f t="shared" si="194"/>
        <v>0.15030503529497935</v>
      </c>
      <c r="O566" t="str">
        <f t="shared" si="195"/>
        <v xml:space="preserve">Трансформатор тока ТТИ-125 4000/5А 15ВА класс точности 0,5S</v>
      </c>
      <c r="Q566" s="141" t="s">
        <v>757</v>
      </c>
      <c r="R566" s="84" t="s">
        <v>13</v>
      </c>
      <c r="S566" s="84" t="s">
        <v>14</v>
      </c>
      <c r="T566" s="106">
        <v>3864.5799999999999</v>
      </c>
      <c r="U566" s="86" t="b">
        <f t="shared" si="199"/>
        <v>1</v>
      </c>
      <c r="V566" s="87">
        <f t="shared" si="200"/>
        <v>-408.75</v>
      </c>
      <c r="AF566" s="210" t="s">
        <v>757</v>
      </c>
      <c r="AG566" s="211" t="s">
        <v>13</v>
      </c>
      <c r="AH566" s="212" t="s">
        <v>14</v>
      </c>
      <c r="AI566" s="78">
        <v>5059.1666666666697</v>
      </c>
      <c r="AJ566" s="78">
        <f t="shared" si="201"/>
        <v>6070.9966666666696</v>
      </c>
      <c r="AK566" s="72" t="b">
        <f t="shared" si="202"/>
        <v>1</v>
      </c>
      <c r="AL566" s="93">
        <f t="shared" si="203"/>
        <v>942.99666666666963</v>
      </c>
      <c r="AM566" s="93">
        <f t="shared" si="204"/>
        <v>5825.8333333333339</v>
      </c>
      <c r="AN566" s="93">
        <f t="shared" si="205"/>
        <v>6991</v>
      </c>
      <c r="AO566" s="25">
        <f t="shared" si="206"/>
        <v>0.15154074097663206</v>
      </c>
      <c r="AQ566" s="2">
        <f t="shared" si="207"/>
        <v>1086</v>
      </c>
      <c r="AR566" s="2">
        <f t="shared" si="208"/>
        <v>5059.1700000000001</v>
      </c>
      <c r="AS566" t="b">
        <f>AF566='[3]Материалы в ДС'!A538</f>
        <v>1</v>
      </c>
      <c r="AT566" s="95">
        <f>AI566-'[3]Материалы в ДС'!D538</f>
        <v>0</v>
      </c>
    </row>
    <row r="567" ht="15" customHeight="1" outlineLevel="1">
      <c r="A567" s="210" t="s">
        <v>758</v>
      </c>
      <c r="D567" s="211" t="s">
        <v>13</v>
      </c>
      <c r="E567" s="212" t="s">
        <v>14</v>
      </c>
      <c r="F567" s="205">
        <v>4700.8299999999999</v>
      </c>
      <c r="G567" s="206">
        <f t="shared" si="196"/>
        <v>5641</v>
      </c>
      <c r="H567" s="78">
        <f t="shared" si="197"/>
        <v>5409.1700000000001</v>
      </c>
      <c r="I567" s="205">
        <v>6491</v>
      </c>
      <c r="J567" s="25">
        <f t="shared" si="198"/>
        <v>0.15068250310228692</v>
      </c>
      <c r="K567" s="25">
        <f t="shared" si="194"/>
        <v>0.15146260649388091</v>
      </c>
      <c r="O567" t="str">
        <f t="shared" si="195"/>
        <v xml:space="preserve">Трансформатор тока ТТИ-125 5000/5А 15ВА класс точности 0.5S</v>
      </c>
      <c r="Q567" s="141" t="s">
        <v>758</v>
      </c>
      <c r="R567" s="84" t="s">
        <v>13</v>
      </c>
      <c r="S567" s="84" t="s">
        <v>14</v>
      </c>
      <c r="T567" s="106">
        <v>4251.04</v>
      </c>
      <c r="U567" s="86" t="b">
        <f t="shared" si="199"/>
        <v>1</v>
      </c>
      <c r="V567" s="87">
        <f t="shared" si="200"/>
        <v>-449.78999999999996</v>
      </c>
      <c r="AF567" s="210" t="s">
        <v>758</v>
      </c>
      <c r="AG567" s="211" t="s">
        <v>13</v>
      </c>
      <c r="AH567" s="212" t="s">
        <v>14</v>
      </c>
      <c r="AI567" s="78">
        <v>5864.1666666666697</v>
      </c>
      <c r="AJ567" s="78">
        <f t="shared" si="201"/>
        <v>7036.9966666666696</v>
      </c>
      <c r="AK567" s="72" t="b">
        <f t="shared" si="202"/>
        <v>1</v>
      </c>
      <c r="AL567" s="93">
        <f t="shared" si="203"/>
        <v>1395.9966666666696</v>
      </c>
      <c r="AM567" s="93">
        <f t="shared" si="204"/>
        <v>6747.5</v>
      </c>
      <c r="AN567" s="93">
        <f t="shared" si="205"/>
        <v>8097</v>
      </c>
      <c r="AO567" s="25">
        <f t="shared" si="206"/>
        <v>0.15063291678883794</v>
      </c>
      <c r="AQ567" s="2">
        <f t="shared" si="207"/>
        <v>1606</v>
      </c>
      <c r="AR567" s="2">
        <f t="shared" si="208"/>
        <v>5864.1700000000001</v>
      </c>
      <c r="AS567" t="b">
        <f>AF567='[3]Материалы в ДС'!A539</f>
        <v>1</v>
      </c>
      <c r="AT567" s="95">
        <f>AI567-'[3]Материалы в ДС'!D539</f>
        <v>0</v>
      </c>
    </row>
    <row r="568" ht="15" customHeight="1" outlineLevel="1">
      <c r="A568" s="201" t="s">
        <v>759</v>
      </c>
      <c r="D568" s="214"/>
      <c r="E568" s="215"/>
      <c r="F568" s="216"/>
      <c r="G568" s="217"/>
      <c r="H568" s="98">
        <f t="shared" si="197"/>
        <v>0</v>
      </c>
      <c r="I568" s="218"/>
      <c r="J568" s="25"/>
      <c r="K568" s="25">
        <f t="shared" si="194"/>
        <v>0.15012985257378458</v>
      </c>
      <c r="O568" t="e">
        <f>TRIM(#REF!)</f>
        <v>#REF!</v>
      </c>
      <c r="Q568" s="66" t="s">
        <v>760</v>
      </c>
      <c r="R568" s="219"/>
      <c r="S568" s="102"/>
      <c r="T568" s="219"/>
      <c r="U568" s="86" t="b">
        <f t="shared" si="199"/>
        <v>0</v>
      </c>
      <c r="V568" s="87">
        <f t="shared" si="200"/>
        <v>0</v>
      </c>
      <c r="AF568" s="201" t="s">
        <v>760</v>
      </c>
      <c r="AG568" s="214"/>
      <c r="AH568" s="215"/>
      <c r="AI568" s="104"/>
      <c r="AJ568" s="104"/>
      <c r="AL568" s="70"/>
      <c r="AM568" s="70"/>
      <c r="AN568" s="70"/>
      <c r="AQ568" s="2"/>
      <c r="AR568" s="2">
        <f t="shared" si="208"/>
        <v>0</v>
      </c>
      <c r="AS568" t="b">
        <f>AF568='[3]Материалы в ДС'!A540</f>
        <v>1</v>
      </c>
      <c r="AT568" s="95">
        <f>AI568-'[3]Материалы в ДС'!D540</f>
        <v>0</v>
      </c>
    </row>
    <row r="569" ht="15" customHeight="1" outlineLevel="1">
      <c r="A569" s="220" t="s">
        <v>761</v>
      </c>
      <c r="D569" s="207" t="s">
        <v>762</v>
      </c>
      <c r="E569" s="212" t="s">
        <v>14</v>
      </c>
      <c r="F569" s="205">
        <v>20324.82</v>
      </c>
      <c r="G569" s="206">
        <f t="shared" si="196"/>
        <v>24389.779999999999</v>
      </c>
      <c r="H569" s="78">
        <f t="shared" si="197"/>
        <v>23373.330000000002</v>
      </c>
      <c r="I569" s="205">
        <v>28048</v>
      </c>
      <c r="J569" s="25">
        <f t="shared" si="198"/>
        <v>0.14998987280738074</v>
      </c>
      <c r="K569" s="25">
        <f t="shared" si="194"/>
        <v>0.15152117903368101</v>
      </c>
      <c r="O569" t="e">
        <f>TRIM(#REF!)</f>
        <v>#REF!</v>
      </c>
      <c r="Q569" s="141" t="s">
        <v>761</v>
      </c>
      <c r="R569" s="84" t="s">
        <v>762</v>
      </c>
      <c r="S569" s="84" t="s">
        <v>14</v>
      </c>
      <c r="T569" s="106">
        <v>17858.939999999999</v>
      </c>
      <c r="U569" s="86" t="b">
        <f t="shared" si="199"/>
        <v>1</v>
      </c>
      <c r="V569" s="87">
        <f t="shared" si="200"/>
        <v>-2465.880000000001</v>
      </c>
      <c r="AF569" s="221" t="s">
        <v>761</v>
      </c>
      <c r="AG569" s="207" t="s">
        <v>762</v>
      </c>
      <c r="AH569" s="212" t="s">
        <v>14</v>
      </c>
      <c r="AI569" s="78">
        <v>25127.5</v>
      </c>
      <c r="AJ569" s="78">
        <f t="shared" si="201"/>
        <v>30153</v>
      </c>
      <c r="AK569" s="72" t="b">
        <f t="shared" si="202"/>
        <v>1</v>
      </c>
      <c r="AL569" s="93">
        <f t="shared" si="203"/>
        <v>5763.2200000000012</v>
      </c>
      <c r="AM569" s="93">
        <f t="shared" si="204"/>
        <v>28896.666666666668</v>
      </c>
      <c r="AN569" s="93">
        <f t="shared" si="205"/>
        <v>34676</v>
      </c>
      <c r="AO569" s="25">
        <f t="shared" si="206"/>
        <v>0.15000165820979669</v>
      </c>
      <c r="AQ569" s="2">
        <f t="shared" si="207"/>
        <v>6628</v>
      </c>
      <c r="AR569" s="2">
        <f t="shared" si="208"/>
        <v>25127.5</v>
      </c>
      <c r="AS569" t="b">
        <f>AF569='[3]Материалы в ДС'!A541</f>
        <v>1</v>
      </c>
      <c r="AT569" s="95">
        <f>AI569-'[3]Материалы в ДС'!D541</f>
        <v>0</v>
      </c>
    </row>
    <row r="570" ht="15" customHeight="1" outlineLevel="1">
      <c r="A570" s="220" t="s">
        <v>759</v>
      </c>
      <c r="D570" s="207" t="s">
        <v>762</v>
      </c>
      <c r="E570" s="212" t="s">
        <v>14</v>
      </c>
      <c r="F570" s="205">
        <v>20324.82</v>
      </c>
      <c r="G570" s="206">
        <f t="shared" si="196"/>
        <v>24389.779999999999</v>
      </c>
      <c r="H570" s="78">
        <f t="shared" si="197"/>
        <v>23373.330000000002</v>
      </c>
      <c r="I570" s="205">
        <v>28048</v>
      </c>
      <c r="J570" s="25">
        <f t="shared" si="198"/>
        <v>0.14998987280738074</v>
      </c>
      <c r="K570" s="25">
        <f t="shared" si="194"/>
        <v>0.15068402813971152</v>
      </c>
      <c r="O570" t="str">
        <f t="shared" ref="O570:O633" si="209">TRIM(Q568)</f>
        <v xml:space="preserve">Трансформатор тока ТОЛ-НТЗ-10</v>
      </c>
      <c r="Q570" s="141" t="s">
        <v>759</v>
      </c>
      <c r="R570" s="84" t="s">
        <v>762</v>
      </c>
      <c r="S570" s="84" t="s">
        <v>14</v>
      </c>
      <c r="T570" s="106">
        <v>17858.939999999999</v>
      </c>
      <c r="U570" s="86" t="b">
        <f t="shared" si="199"/>
        <v>1</v>
      </c>
      <c r="V570" s="87">
        <f t="shared" si="200"/>
        <v>-2465.880000000001</v>
      </c>
      <c r="AF570" s="221" t="s">
        <v>759</v>
      </c>
      <c r="AG570" s="207" t="s">
        <v>762</v>
      </c>
      <c r="AH570" s="212" t="s">
        <v>14</v>
      </c>
      <c r="AI570" s="78">
        <v>25127.5</v>
      </c>
      <c r="AJ570" s="78">
        <f t="shared" si="201"/>
        <v>30153</v>
      </c>
      <c r="AK570" s="72" t="b">
        <f t="shared" si="202"/>
        <v>1</v>
      </c>
      <c r="AL570" s="93">
        <f t="shared" si="203"/>
        <v>5763.2200000000012</v>
      </c>
      <c r="AM570" s="93">
        <f t="shared" si="204"/>
        <v>28896.666666666668</v>
      </c>
      <c r="AN570" s="93">
        <f t="shared" si="205"/>
        <v>34676</v>
      </c>
      <c r="AO570" s="25">
        <f t="shared" si="206"/>
        <v>0.15000165820979669</v>
      </c>
      <c r="AQ570" s="2">
        <f t="shared" si="207"/>
        <v>6628</v>
      </c>
      <c r="AR570" s="2">
        <f t="shared" si="208"/>
        <v>25127.5</v>
      </c>
      <c r="AS570" t="b">
        <f>AF570='[3]Материалы в ДС'!A542</f>
        <v>1</v>
      </c>
      <c r="AT570" s="95">
        <f>AI570-'[3]Материалы в ДС'!D542</f>
        <v>0</v>
      </c>
    </row>
    <row r="571" ht="15" customHeight="1" outlineLevel="1">
      <c r="A571" s="221" t="s">
        <v>763</v>
      </c>
      <c r="D571" s="207" t="s">
        <v>762</v>
      </c>
      <c r="E571" s="212" t="s">
        <v>14</v>
      </c>
      <c r="F571" s="205">
        <v>20324.82</v>
      </c>
      <c r="G571" s="206">
        <f t="shared" si="196"/>
        <v>24389.779999999999</v>
      </c>
      <c r="H571" s="78">
        <f t="shared" si="197"/>
        <v>23373.330000000002</v>
      </c>
      <c r="I571" s="205">
        <v>28048</v>
      </c>
      <c r="J571" s="25">
        <f t="shared" si="198"/>
        <v>0.14998987280738074</v>
      </c>
      <c r="K571" s="25"/>
      <c r="O571" t="str">
        <f t="shared" si="209"/>
        <v xml:space="preserve">Трансформатор тока ТОЛ-НТЗ-10 5/5 класс точности 0,5S</v>
      </c>
      <c r="Q571" s="141" t="s">
        <v>763</v>
      </c>
      <c r="R571" s="84" t="s">
        <v>762</v>
      </c>
      <c r="S571" s="84" t="s">
        <v>14</v>
      </c>
      <c r="T571" s="106">
        <v>17858.939999999999</v>
      </c>
      <c r="U571" s="86" t="b">
        <f t="shared" si="199"/>
        <v>1</v>
      </c>
      <c r="V571" s="87">
        <f t="shared" si="200"/>
        <v>-2465.880000000001</v>
      </c>
      <c r="AF571" s="221" t="s">
        <v>763</v>
      </c>
      <c r="AG571" s="207" t="s">
        <v>762</v>
      </c>
      <c r="AH571" s="212" t="s">
        <v>14</v>
      </c>
      <c r="AI571" s="78">
        <v>25127.5</v>
      </c>
      <c r="AJ571" s="78">
        <f t="shared" si="201"/>
        <v>30153</v>
      </c>
      <c r="AK571" s="72" t="b">
        <f t="shared" si="202"/>
        <v>1</v>
      </c>
      <c r="AL571" s="93">
        <f t="shared" si="203"/>
        <v>5763.2200000000012</v>
      </c>
      <c r="AM571" s="93">
        <f t="shared" si="204"/>
        <v>28896.666666666668</v>
      </c>
      <c r="AN571" s="93">
        <f t="shared" si="205"/>
        <v>34676</v>
      </c>
      <c r="AO571" s="25">
        <f t="shared" si="206"/>
        <v>0.15000165820979669</v>
      </c>
      <c r="AQ571" s="2">
        <f t="shared" si="207"/>
        <v>6628</v>
      </c>
      <c r="AR571" s="2">
        <f t="shared" si="208"/>
        <v>25127.5</v>
      </c>
      <c r="AS571" t="b">
        <f>AF571='[3]Материалы в ДС'!A543</f>
        <v>1</v>
      </c>
      <c r="AT571" s="95">
        <f>AI571-'[3]Материалы в ДС'!D543</f>
        <v>0</v>
      </c>
    </row>
    <row r="572" ht="15" customHeight="1">
      <c r="A572" s="221" t="s">
        <v>764</v>
      </c>
      <c r="D572" s="207" t="s">
        <v>762</v>
      </c>
      <c r="E572" s="212" t="s">
        <v>14</v>
      </c>
      <c r="F572" s="205">
        <v>20324.82</v>
      </c>
      <c r="G572" s="206">
        <f t="shared" si="196"/>
        <v>24389.779999999999</v>
      </c>
      <c r="H572" s="78">
        <f t="shared" si="197"/>
        <v>23373.330000000002</v>
      </c>
      <c r="I572" s="205">
        <v>28048</v>
      </c>
      <c r="J572" s="25">
        <f t="shared" si="198"/>
        <v>0.14998987280738074</v>
      </c>
      <c r="K572" s="25">
        <f t="shared" si="194"/>
        <v>0.14998952020239303</v>
      </c>
      <c r="O572" t="str">
        <f t="shared" si="209"/>
        <v xml:space="preserve">Трансформатор тока ТОЛ-НТЗ-10 10/5 класс точности 0,5S</v>
      </c>
      <c r="Q572" s="141" t="s">
        <v>764</v>
      </c>
      <c r="R572" s="84" t="s">
        <v>762</v>
      </c>
      <c r="S572" s="84" t="s">
        <v>14</v>
      </c>
      <c r="T572" s="106">
        <v>17858.939999999999</v>
      </c>
      <c r="U572" s="86" t="b">
        <f t="shared" si="199"/>
        <v>1</v>
      </c>
      <c r="V572" s="87">
        <f t="shared" si="200"/>
        <v>-2465.880000000001</v>
      </c>
      <c r="AF572" s="221" t="s">
        <v>764</v>
      </c>
      <c r="AG572" s="207" t="s">
        <v>762</v>
      </c>
      <c r="AH572" s="212" t="s">
        <v>14</v>
      </c>
      <c r="AI572" s="78">
        <v>25127.5</v>
      </c>
      <c r="AJ572" s="78">
        <f t="shared" si="201"/>
        <v>30153</v>
      </c>
      <c r="AK572" s="72" t="b">
        <f t="shared" si="202"/>
        <v>1</v>
      </c>
      <c r="AL572" s="93">
        <f t="shared" si="203"/>
        <v>5763.2200000000012</v>
      </c>
      <c r="AM572" s="93">
        <f t="shared" si="204"/>
        <v>28896.666666666668</v>
      </c>
      <c r="AN572" s="93">
        <f t="shared" si="205"/>
        <v>34676</v>
      </c>
      <c r="AO572" s="25">
        <f t="shared" si="206"/>
        <v>0.15000165820979669</v>
      </c>
      <c r="AQ572" s="2">
        <f t="shared" si="207"/>
        <v>6628</v>
      </c>
      <c r="AR572" s="2">
        <f t="shared" si="208"/>
        <v>25127.5</v>
      </c>
      <c r="AS572" t="b">
        <f>AF572='[3]Материалы в ДС'!A544</f>
        <v>1</v>
      </c>
      <c r="AT572" s="95">
        <f>AI572-'[3]Материалы в ДС'!D544</f>
        <v>0</v>
      </c>
    </row>
    <row r="573" ht="15" customHeight="1" outlineLevel="1">
      <c r="A573" s="221" t="s">
        <v>765</v>
      </c>
      <c r="D573" s="207" t="s">
        <v>762</v>
      </c>
      <c r="E573" s="212" t="s">
        <v>14</v>
      </c>
      <c r="F573" s="205">
        <v>20324.82</v>
      </c>
      <c r="G573" s="206">
        <f t="shared" si="196"/>
        <v>24389.779999999999</v>
      </c>
      <c r="H573" s="78">
        <f t="shared" si="197"/>
        <v>23373.330000000002</v>
      </c>
      <c r="I573" s="205">
        <v>28048</v>
      </c>
      <c r="J573" s="25">
        <f t="shared" si="198"/>
        <v>0.14998987280738074</v>
      </c>
      <c r="K573" s="25">
        <f t="shared" si="194"/>
        <v>0.14998952020239303</v>
      </c>
      <c r="O573" t="str">
        <f t="shared" si="209"/>
        <v xml:space="preserve">Трансформатор тока ТОЛ-НТЗ-10 15/5 класс точности 0,5S</v>
      </c>
      <c r="Q573" s="141" t="s">
        <v>765</v>
      </c>
      <c r="R573" s="84" t="s">
        <v>762</v>
      </c>
      <c r="S573" s="84" t="s">
        <v>14</v>
      </c>
      <c r="T573" s="106">
        <v>17858.939999999999</v>
      </c>
      <c r="U573" s="86" t="b">
        <f t="shared" si="199"/>
        <v>1</v>
      </c>
      <c r="V573" s="87">
        <f t="shared" si="200"/>
        <v>-2465.880000000001</v>
      </c>
      <c r="AF573" s="221" t="s">
        <v>765</v>
      </c>
      <c r="AG573" s="207" t="s">
        <v>762</v>
      </c>
      <c r="AH573" s="212" t="s">
        <v>14</v>
      </c>
      <c r="AI573" s="78">
        <v>25127.5</v>
      </c>
      <c r="AJ573" s="78">
        <f t="shared" si="201"/>
        <v>30153</v>
      </c>
      <c r="AK573" s="72" t="b">
        <f t="shared" si="202"/>
        <v>1</v>
      </c>
      <c r="AL573" s="93">
        <f t="shared" si="203"/>
        <v>5763.2200000000012</v>
      </c>
      <c r="AM573" s="93">
        <f t="shared" si="204"/>
        <v>28896.666666666668</v>
      </c>
      <c r="AN573" s="93">
        <f t="shared" si="205"/>
        <v>34676</v>
      </c>
      <c r="AO573" s="25">
        <f t="shared" si="206"/>
        <v>0.15000165820979669</v>
      </c>
      <c r="AQ573" s="2">
        <f t="shared" si="207"/>
        <v>6628</v>
      </c>
      <c r="AR573" s="2">
        <f t="shared" si="208"/>
        <v>25127.5</v>
      </c>
      <c r="AS573" t="b">
        <f>AF573='[3]Материалы в ДС'!A545</f>
        <v>1</v>
      </c>
      <c r="AT573" s="95">
        <f>AI573-'[3]Материалы в ДС'!D545</f>
        <v>0</v>
      </c>
    </row>
    <row r="574" ht="15" customHeight="1" outlineLevel="1">
      <c r="A574" s="221" t="s">
        <v>766</v>
      </c>
      <c r="D574" s="207" t="s">
        <v>762</v>
      </c>
      <c r="E574" s="212" t="s">
        <v>14</v>
      </c>
      <c r="F574" s="205">
        <v>20324.82</v>
      </c>
      <c r="G574" s="206">
        <f t="shared" si="196"/>
        <v>24389.779999999999</v>
      </c>
      <c r="H574" s="78">
        <f t="shared" si="197"/>
        <v>23373.330000000002</v>
      </c>
      <c r="I574" s="205">
        <v>28048</v>
      </c>
      <c r="J574" s="25">
        <f t="shared" si="198"/>
        <v>0.14998987280738074</v>
      </c>
      <c r="K574" s="25">
        <f t="shared" si="194"/>
        <v>0.14998952020239303</v>
      </c>
      <c r="O574" t="str">
        <f t="shared" si="209"/>
        <v xml:space="preserve">Трансформатор тока ТОЛ-НТЗ-10 20/5 класс точности 0,5S</v>
      </c>
      <c r="Q574" s="141" t="s">
        <v>766</v>
      </c>
      <c r="R574" s="84" t="s">
        <v>762</v>
      </c>
      <c r="S574" s="84" t="s">
        <v>14</v>
      </c>
      <c r="T574" s="106">
        <v>17858.939999999999</v>
      </c>
      <c r="U574" s="86" t="b">
        <f t="shared" si="199"/>
        <v>1</v>
      </c>
      <c r="V574" s="87">
        <f t="shared" si="200"/>
        <v>-2465.880000000001</v>
      </c>
      <c r="AF574" s="221" t="s">
        <v>766</v>
      </c>
      <c r="AG574" s="207" t="s">
        <v>762</v>
      </c>
      <c r="AH574" s="212" t="s">
        <v>14</v>
      </c>
      <c r="AI574" s="78">
        <v>25127.5</v>
      </c>
      <c r="AJ574" s="78">
        <f t="shared" si="201"/>
        <v>30153</v>
      </c>
      <c r="AK574" s="72" t="b">
        <f t="shared" si="202"/>
        <v>1</v>
      </c>
      <c r="AL574" s="93">
        <f t="shared" si="203"/>
        <v>5763.2200000000012</v>
      </c>
      <c r="AM574" s="93">
        <f t="shared" si="204"/>
        <v>28896.666666666668</v>
      </c>
      <c r="AN574" s="93">
        <f t="shared" si="205"/>
        <v>34676</v>
      </c>
      <c r="AO574" s="25">
        <f t="shared" si="206"/>
        <v>0.15000165820979669</v>
      </c>
      <c r="AQ574" s="2">
        <f t="shared" si="207"/>
        <v>6628</v>
      </c>
      <c r="AR574" s="2">
        <f t="shared" si="208"/>
        <v>25127.5</v>
      </c>
      <c r="AS574" t="b">
        <f>AF574='[3]Материалы в ДС'!A546</f>
        <v>1</v>
      </c>
      <c r="AT574" s="95">
        <f>AI574-'[3]Материалы в ДС'!D546</f>
        <v>0</v>
      </c>
    </row>
    <row r="575" ht="45" customHeight="1" outlineLevel="1">
      <c r="A575" s="221" t="s">
        <v>767</v>
      </c>
      <c r="D575" s="207" t="s">
        <v>762</v>
      </c>
      <c r="E575" s="212" t="s">
        <v>14</v>
      </c>
      <c r="F575" s="205">
        <v>18830.349999999999</v>
      </c>
      <c r="G575" s="206">
        <f t="shared" si="196"/>
        <v>22596.420000000002</v>
      </c>
      <c r="H575" s="78">
        <f t="shared" si="197"/>
        <v>21656.670000000002</v>
      </c>
      <c r="I575" s="205">
        <v>25988</v>
      </c>
      <c r="J575" s="25">
        <f t="shared" si="198"/>
        <v>0.15009368740712015</v>
      </c>
      <c r="K575" s="25">
        <f t="shared" si="194"/>
        <v>0.14998952020239303</v>
      </c>
      <c r="O575" t="str">
        <f t="shared" si="209"/>
        <v xml:space="preserve">Трансформатор тока ТОЛ-НТЗ-10 30/5 класс точности 0,5S</v>
      </c>
      <c r="Q575" s="141" t="s">
        <v>767</v>
      </c>
      <c r="R575" s="84" t="s">
        <v>762</v>
      </c>
      <c r="S575" s="84" t="s">
        <v>14</v>
      </c>
      <c r="T575" s="106">
        <v>16795.57</v>
      </c>
      <c r="U575" s="86" t="b">
        <f t="shared" si="199"/>
        <v>1</v>
      </c>
      <c r="V575" s="87">
        <f t="shared" si="200"/>
        <v>-2034.7799999999988</v>
      </c>
      <c r="AF575" s="221" t="s">
        <v>767</v>
      </c>
      <c r="AG575" s="207" t="s">
        <v>762</v>
      </c>
      <c r="AH575" s="212" t="s">
        <v>14</v>
      </c>
      <c r="AI575" s="78">
        <v>25200</v>
      </c>
      <c r="AJ575" s="78">
        <f t="shared" si="201"/>
        <v>30240</v>
      </c>
      <c r="AK575" s="72" t="b">
        <f t="shared" si="202"/>
        <v>1</v>
      </c>
      <c r="AL575" s="93">
        <f t="shared" si="203"/>
        <v>7643.5799999999981</v>
      </c>
      <c r="AM575" s="93">
        <f t="shared" si="204"/>
        <v>28982.5</v>
      </c>
      <c r="AN575" s="93">
        <f t="shared" si="205"/>
        <v>34779</v>
      </c>
      <c r="AO575" s="25">
        <f t="shared" si="206"/>
        <v>0.15009920634920634</v>
      </c>
      <c r="AQ575" s="2">
        <f t="shared" si="207"/>
        <v>8791</v>
      </c>
      <c r="AR575" s="2">
        <f t="shared" si="208"/>
        <v>25200</v>
      </c>
      <c r="AS575" t="b">
        <f>AF575='[3]Материалы в ДС'!A547</f>
        <v>1</v>
      </c>
      <c r="AT575" s="95">
        <f>AI575-'[3]Материалы в ДС'!D547</f>
        <v>0</v>
      </c>
    </row>
    <row r="576" ht="45" customHeight="1" outlineLevel="1">
      <c r="A576" s="221" t="s">
        <v>768</v>
      </c>
      <c r="D576" s="207" t="s">
        <v>762</v>
      </c>
      <c r="E576" s="212" t="s">
        <v>14</v>
      </c>
      <c r="F576" s="205">
        <v>18830.349999999999</v>
      </c>
      <c r="G576" s="206">
        <f t="shared" si="196"/>
        <v>22596.420000000002</v>
      </c>
      <c r="H576" s="78">
        <f t="shared" si="197"/>
        <v>21656.670000000002</v>
      </c>
      <c r="I576" s="205">
        <v>25988</v>
      </c>
      <c r="J576" s="25">
        <f t="shared" si="198"/>
        <v>0.15009368740712015</v>
      </c>
      <c r="K576" s="25">
        <f t="shared" si="194"/>
        <v>0.14998952020239303</v>
      </c>
      <c r="O576" t="str">
        <f t="shared" si="209"/>
        <v xml:space="preserve">Трансформатор тока ТОЛ-НТЗ-10 40/5 класс точности 0,5S</v>
      </c>
      <c r="Q576" s="141" t="s">
        <v>768</v>
      </c>
      <c r="R576" s="84" t="s">
        <v>762</v>
      </c>
      <c r="S576" s="84" t="s">
        <v>14</v>
      </c>
      <c r="T576" s="106">
        <v>16795.57</v>
      </c>
      <c r="U576" s="86" t="b">
        <f t="shared" si="199"/>
        <v>1</v>
      </c>
      <c r="V576" s="87">
        <f t="shared" si="200"/>
        <v>-2034.7799999999988</v>
      </c>
      <c r="AF576" s="221" t="s">
        <v>768</v>
      </c>
      <c r="AG576" s="207" t="s">
        <v>762</v>
      </c>
      <c r="AH576" s="212" t="s">
        <v>14</v>
      </c>
      <c r="AI576" s="78">
        <v>25200</v>
      </c>
      <c r="AJ576" s="78">
        <f t="shared" si="201"/>
        <v>30240</v>
      </c>
      <c r="AK576" s="72" t="b">
        <f t="shared" si="202"/>
        <v>1</v>
      </c>
      <c r="AL576" s="93">
        <f t="shared" si="203"/>
        <v>7643.5799999999981</v>
      </c>
      <c r="AM576" s="93">
        <f t="shared" si="204"/>
        <v>28982.5</v>
      </c>
      <c r="AN576" s="93">
        <f t="shared" si="205"/>
        <v>34779</v>
      </c>
      <c r="AO576" s="25">
        <f t="shared" si="206"/>
        <v>0.15009920634920634</v>
      </c>
      <c r="AQ576" s="2">
        <f t="shared" si="207"/>
        <v>8791</v>
      </c>
      <c r="AR576" s="2">
        <f t="shared" si="208"/>
        <v>25200</v>
      </c>
      <c r="AS576" t="b">
        <f>AF576='[3]Материалы в ДС'!A548</f>
        <v>1</v>
      </c>
      <c r="AT576" s="95">
        <f>AI576-'[3]Материалы в ДС'!D548</f>
        <v>0</v>
      </c>
    </row>
    <row r="577" ht="45" customHeight="1" outlineLevel="1">
      <c r="A577" s="221" t="s">
        <v>769</v>
      </c>
      <c r="D577" s="207" t="s">
        <v>762</v>
      </c>
      <c r="E577" s="212" t="s">
        <v>14</v>
      </c>
      <c r="F577" s="205">
        <v>18830.349999999999</v>
      </c>
      <c r="G577" s="206">
        <f t="shared" si="196"/>
        <v>22596.420000000002</v>
      </c>
      <c r="H577" s="78">
        <f t="shared" si="197"/>
        <v>21656.670000000002</v>
      </c>
      <c r="I577" s="205">
        <v>25988</v>
      </c>
      <c r="J577" s="25">
        <f t="shared" si="198"/>
        <v>0.15009368740712015</v>
      </c>
      <c r="K577" s="25">
        <f t="shared" si="194"/>
        <v>0.14998952020239303</v>
      </c>
      <c r="O577" t="str">
        <f t="shared" si="209"/>
        <v xml:space="preserve">Трансформатор тока ТОЛ-НТЗ-10 50/5 класс точности 0,5S</v>
      </c>
      <c r="Q577" s="141" t="s">
        <v>769</v>
      </c>
      <c r="R577" s="84" t="s">
        <v>762</v>
      </c>
      <c r="S577" s="84" t="s">
        <v>14</v>
      </c>
      <c r="T577" s="106">
        <v>16795.57</v>
      </c>
      <c r="U577" s="86" t="b">
        <f t="shared" si="199"/>
        <v>1</v>
      </c>
      <c r="V577" s="87">
        <f t="shared" si="200"/>
        <v>-2034.7799999999988</v>
      </c>
      <c r="AF577" s="221" t="s">
        <v>769</v>
      </c>
      <c r="AG577" s="207" t="s">
        <v>762</v>
      </c>
      <c r="AH577" s="212" t="s">
        <v>14</v>
      </c>
      <c r="AI577" s="78">
        <v>25200</v>
      </c>
      <c r="AJ577" s="78">
        <f t="shared" si="201"/>
        <v>30240</v>
      </c>
      <c r="AK577" s="72" t="b">
        <f t="shared" si="202"/>
        <v>1</v>
      </c>
      <c r="AL577" s="93">
        <f t="shared" si="203"/>
        <v>7643.5799999999981</v>
      </c>
      <c r="AM577" s="93">
        <f t="shared" si="204"/>
        <v>28982.5</v>
      </c>
      <c r="AN577" s="93">
        <f t="shared" si="205"/>
        <v>34779</v>
      </c>
      <c r="AO577" s="25">
        <f t="shared" si="206"/>
        <v>0.15009920634920634</v>
      </c>
      <c r="AQ577" s="2">
        <f t="shared" si="207"/>
        <v>8791</v>
      </c>
      <c r="AR577" s="2">
        <f t="shared" si="208"/>
        <v>25200</v>
      </c>
      <c r="AS577" t="b">
        <f>AF577='[3]Материалы в ДС'!A549</f>
        <v>1</v>
      </c>
      <c r="AT577" s="95">
        <f>AI577-'[3]Материалы в ДС'!D549</f>
        <v>0</v>
      </c>
    </row>
    <row r="578" ht="45" customHeight="1" outlineLevel="1">
      <c r="A578" s="221" t="s">
        <v>770</v>
      </c>
      <c r="D578" s="207" t="s">
        <v>762</v>
      </c>
      <c r="E578" s="212" t="s">
        <v>14</v>
      </c>
      <c r="F578" s="205">
        <v>20352.360000000001</v>
      </c>
      <c r="G578" s="206">
        <f t="shared" si="196"/>
        <v>24422.830000000002</v>
      </c>
      <c r="H578" s="78">
        <f t="shared" si="197"/>
        <v>23407.5</v>
      </c>
      <c r="I578" s="205">
        <v>28089</v>
      </c>
      <c r="J578" s="25">
        <f t="shared" si="198"/>
        <v>0.15011241530977371</v>
      </c>
      <c r="K578" s="25">
        <f t="shared" si="194"/>
        <v>0.15009386442631198</v>
      </c>
      <c r="O578" t="str">
        <f t="shared" si="209"/>
        <v xml:space="preserve">Трансформатор тока ТОЛ-НТЗ-10 75/5 класс точности 0,5S</v>
      </c>
      <c r="Q578" s="141" t="s">
        <v>770</v>
      </c>
      <c r="R578" s="84" t="s">
        <v>762</v>
      </c>
      <c r="S578" s="84" t="s">
        <v>14</v>
      </c>
      <c r="T578" s="106">
        <v>16795.57</v>
      </c>
      <c r="U578" s="86" t="b">
        <f t="shared" si="199"/>
        <v>1</v>
      </c>
      <c r="V578" s="87">
        <f t="shared" si="200"/>
        <v>-3556.7900000000009</v>
      </c>
      <c r="AF578" s="221" t="s">
        <v>770</v>
      </c>
      <c r="AG578" s="207" t="s">
        <v>762</v>
      </c>
      <c r="AH578" s="212" t="s">
        <v>14</v>
      </c>
      <c r="AI578" s="78">
        <v>25200</v>
      </c>
      <c r="AJ578" s="78">
        <f t="shared" si="201"/>
        <v>30240</v>
      </c>
      <c r="AK578" s="72" t="b">
        <f t="shared" si="202"/>
        <v>1</v>
      </c>
      <c r="AL578" s="93">
        <f t="shared" si="203"/>
        <v>5817.1699999999983</v>
      </c>
      <c r="AM578" s="93">
        <f t="shared" si="204"/>
        <v>28982.5</v>
      </c>
      <c r="AN578" s="93">
        <f t="shared" si="205"/>
        <v>34779</v>
      </c>
      <c r="AO578" s="25">
        <f t="shared" si="206"/>
        <v>0.15009920634920634</v>
      </c>
      <c r="AQ578" s="2">
        <f t="shared" si="207"/>
        <v>6690</v>
      </c>
      <c r="AR578" s="2">
        <f t="shared" si="208"/>
        <v>25200</v>
      </c>
      <c r="AS578" t="b">
        <f>AF578='[3]Материалы в ДС'!A550</f>
        <v>1</v>
      </c>
      <c r="AT578" s="95">
        <f>AI578-'[3]Материалы в ДС'!D550</f>
        <v>0</v>
      </c>
    </row>
    <row r="579" ht="45" customHeight="1" outlineLevel="1">
      <c r="A579" s="221" t="s">
        <v>771</v>
      </c>
      <c r="D579" s="207" t="s">
        <v>762</v>
      </c>
      <c r="E579" s="212" t="s">
        <v>14</v>
      </c>
      <c r="F579" s="205">
        <v>20352.360000000001</v>
      </c>
      <c r="G579" s="206">
        <f t="shared" si="196"/>
        <v>24422.830000000002</v>
      </c>
      <c r="H579" s="78">
        <f t="shared" si="197"/>
        <v>23407.5</v>
      </c>
      <c r="I579" s="205">
        <v>28089</v>
      </c>
      <c r="J579" s="25">
        <f t="shared" si="198"/>
        <v>0.15011241530977371</v>
      </c>
      <c r="K579" s="25">
        <f t="shared" si="194"/>
        <v>0.15009386442631198</v>
      </c>
      <c r="O579" t="str">
        <f t="shared" si="209"/>
        <v xml:space="preserve">Трансформатор тока ТОЛ-НТЗ-10 100/5 класс точности 0,5S</v>
      </c>
      <c r="Q579" s="141" t="s">
        <v>771</v>
      </c>
      <c r="R579" s="84" t="s">
        <v>762</v>
      </c>
      <c r="S579" s="84" t="s">
        <v>14</v>
      </c>
      <c r="T579" s="106">
        <v>16795.57</v>
      </c>
      <c r="U579" s="86" t="b">
        <f t="shared" si="199"/>
        <v>1</v>
      </c>
      <c r="V579" s="87">
        <f t="shared" si="200"/>
        <v>-3556.7900000000009</v>
      </c>
      <c r="AF579" s="221" t="s">
        <v>771</v>
      </c>
      <c r="AG579" s="207" t="s">
        <v>762</v>
      </c>
      <c r="AH579" s="212" t="s">
        <v>14</v>
      </c>
      <c r="AI579" s="78">
        <v>25200</v>
      </c>
      <c r="AJ579" s="78">
        <f t="shared" si="201"/>
        <v>30240</v>
      </c>
      <c r="AK579" s="72" t="b">
        <f t="shared" si="202"/>
        <v>1</v>
      </c>
      <c r="AL579" s="93">
        <f t="shared" si="203"/>
        <v>5817.1699999999983</v>
      </c>
      <c r="AM579" s="93">
        <f t="shared" si="204"/>
        <v>28982.5</v>
      </c>
      <c r="AN579" s="93">
        <f t="shared" si="205"/>
        <v>34779</v>
      </c>
      <c r="AO579" s="25">
        <f t="shared" si="206"/>
        <v>0.15009920634920634</v>
      </c>
      <c r="AQ579" s="2">
        <f t="shared" si="207"/>
        <v>6690</v>
      </c>
      <c r="AR579" s="2">
        <f t="shared" si="208"/>
        <v>25200</v>
      </c>
      <c r="AS579" t="b">
        <f>AF579='[3]Материалы в ДС'!A551</f>
        <v>1</v>
      </c>
      <c r="AT579" s="95">
        <f>AI579-'[3]Материалы в ДС'!D551</f>
        <v>0</v>
      </c>
    </row>
    <row r="580" ht="45" customHeight="1" outlineLevel="1">
      <c r="A580" s="221" t="s">
        <v>772</v>
      </c>
      <c r="D580" s="207" t="s">
        <v>762</v>
      </c>
      <c r="E580" s="212" t="s">
        <v>14</v>
      </c>
      <c r="F580" s="205">
        <v>20352.360000000001</v>
      </c>
      <c r="G580" s="206">
        <f t="shared" si="196"/>
        <v>24422.830000000002</v>
      </c>
      <c r="H580" s="78">
        <f t="shared" si="197"/>
        <v>23407.5</v>
      </c>
      <c r="I580" s="205">
        <v>28089</v>
      </c>
      <c r="J580" s="25">
        <f t="shared" si="198"/>
        <v>0.15011241530977371</v>
      </c>
      <c r="K580" s="25">
        <f t="shared" si="194"/>
        <v>0.15009386442631198</v>
      </c>
      <c r="O580" t="str">
        <f t="shared" si="209"/>
        <v xml:space="preserve">Трансформатор тока ТОЛ-НТЗ-10 150/5 класс точности 0,5S</v>
      </c>
      <c r="Q580" s="141" t="s">
        <v>772</v>
      </c>
      <c r="R580" s="84" t="s">
        <v>762</v>
      </c>
      <c r="S580" s="84" t="s">
        <v>14</v>
      </c>
      <c r="T580" s="106">
        <v>16795.57</v>
      </c>
      <c r="U580" s="86" t="b">
        <f t="shared" si="199"/>
        <v>1</v>
      </c>
      <c r="V580" s="87">
        <f t="shared" si="200"/>
        <v>-3556.7900000000009</v>
      </c>
      <c r="AF580" s="221" t="s">
        <v>772</v>
      </c>
      <c r="AG580" s="207" t="s">
        <v>762</v>
      </c>
      <c r="AH580" s="212" t="s">
        <v>14</v>
      </c>
      <c r="AI580" s="78">
        <v>25128</v>
      </c>
      <c r="AJ580" s="78">
        <f t="shared" si="201"/>
        <v>30153.599999999999</v>
      </c>
      <c r="AK580" s="72" t="b">
        <f t="shared" si="202"/>
        <v>1</v>
      </c>
      <c r="AL580" s="93">
        <f t="shared" si="203"/>
        <v>5730.7699999999968</v>
      </c>
      <c r="AM580" s="93">
        <f t="shared" si="204"/>
        <v>28900</v>
      </c>
      <c r="AN580" s="93">
        <f t="shared" si="205"/>
        <v>34680</v>
      </c>
      <c r="AO580" s="25">
        <f t="shared" si="206"/>
        <v>0.15011142948105705</v>
      </c>
      <c r="AQ580" s="2">
        <f t="shared" si="207"/>
        <v>6591</v>
      </c>
      <c r="AR580" s="2">
        <f t="shared" si="208"/>
        <v>25128</v>
      </c>
      <c r="AS580" t="b">
        <f>AF580='[3]Материалы в ДС'!A552</f>
        <v>1</v>
      </c>
      <c r="AT580" s="95">
        <f>AI580-'[3]Материалы в ДС'!D552</f>
        <v>0</v>
      </c>
    </row>
    <row r="581" ht="45" customHeight="1" outlineLevel="1">
      <c r="A581" s="221" t="s">
        <v>773</v>
      </c>
      <c r="D581" s="207" t="s">
        <v>762</v>
      </c>
      <c r="E581" s="212" t="s">
        <v>14</v>
      </c>
      <c r="F581" s="205">
        <v>20352.360000000001</v>
      </c>
      <c r="G581" s="206">
        <f t="shared" si="196"/>
        <v>24422.830000000002</v>
      </c>
      <c r="H581" s="78">
        <f t="shared" si="197"/>
        <v>23407.5</v>
      </c>
      <c r="I581" s="205">
        <v>28089</v>
      </c>
      <c r="J581" s="25">
        <f t="shared" si="198"/>
        <v>0.15011241530977371</v>
      </c>
      <c r="K581" s="25">
        <f t="shared" si="194"/>
        <v>0.15011232112639514</v>
      </c>
      <c r="O581" t="str">
        <f t="shared" si="209"/>
        <v xml:space="preserve">Трансформатор тока ТОЛ-НТЗ-10 200/5 класс точности 0,5S</v>
      </c>
      <c r="Q581" s="141" t="s">
        <v>773</v>
      </c>
      <c r="R581" s="84" t="s">
        <v>762</v>
      </c>
      <c r="S581" s="84" t="s">
        <v>14</v>
      </c>
      <c r="T581" s="106">
        <v>16795.57</v>
      </c>
      <c r="U581" s="86" t="b">
        <f t="shared" si="199"/>
        <v>1</v>
      </c>
      <c r="V581" s="87">
        <f t="shared" si="200"/>
        <v>-3556.7900000000009</v>
      </c>
      <c r="AF581" s="221" t="s">
        <v>773</v>
      </c>
      <c r="AG581" s="207" t="s">
        <v>762</v>
      </c>
      <c r="AH581" s="212" t="s">
        <v>14</v>
      </c>
      <c r="AI581" s="78">
        <v>25128</v>
      </c>
      <c r="AJ581" s="78">
        <f t="shared" si="201"/>
        <v>30153.599999999999</v>
      </c>
      <c r="AK581" s="72" t="b">
        <f t="shared" si="202"/>
        <v>1</v>
      </c>
      <c r="AL581" s="93">
        <f t="shared" si="203"/>
        <v>5730.7699999999968</v>
      </c>
      <c r="AM581" s="93">
        <f t="shared" si="204"/>
        <v>28900</v>
      </c>
      <c r="AN581" s="93">
        <f t="shared" si="205"/>
        <v>34680</v>
      </c>
      <c r="AO581" s="25">
        <f t="shared" si="206"/>
        <v>0.15011142948105705</v>
      </c>
      <c r="AQ581" s="2">
        <f t="shared" si="207"/>
        <v>6591</v>
      </c>
      <c r="AR581" s="2">
        <f t="shared" si="208"/>
        <v>25128</v>
      </c>
      <c r="AS581" t="b">
        <f>AF581='[3]Материалы в ДС'!A553</f>
        <v>1</v>
      </c>
      <c r="AT581" s="95">
        <f>AI581-'[3]Материалы в ДС'!D553</f>
        <v>0</v>
      </c>
    </row>
    <row r="582" ht="15" customHeight="1" outlineLevel="1">
      <c r="A582" s="221" t="s">
        <v>774</v>
      </c>
      <c r="D582" s="207" t="s">
        <v>762</v>
      </c>
      <c r="E582" s="212" t="s">
        <v>14</v>
      </c>
      <c r="F582" s="205">
        <v>20352.360000000001</v>
      </c>
      <c r="G582" s="206">
        <f t="shared" si="196"/>
        <v>24422.830000000002</v>
      </c>
      <c r="H582" s="78">
        <f t="shared" si="197"/>
        <v>23407.5</v>
      </c>
      <c r="I582" s="205">
        <v>28089</v>
      </c>
      <c r="J582" s="25">
        <f t="shared" si="198"/>
        <v>0.15011241530977371</v>
      </c>
      <c r="K582" s="25">
        <f t="shared" si="194"/>
        <v>0.15011232112639514</v>
      </c>
      <c r="O582" t="str">
        <f t="shared" si="209"/>
        <v xml:space="preserve">Трансформатор тока ТОЛ-НТЗ-10 250/5 класс точности 0,5S</v>
      </c>
      <c r="Q582" s="141" t="s">
        <v>774</v>
      </c>
      <c r="R582" s="84" t="s">
        <v>762</v>
      </c>
      <c r="S582" s="84" t="s">
        <v>14</v>
      </c>
      <c r="T582" s="106">
        <v>16795.57</v>
      </c>
      <c r="U582" s="86" t="b">
        <f t="shared" si="199"/>
        <v>1</v>
      </c>
      <c r="V582" s="87">
        <f t="shared" si="200"/>
        <v>-3556.7900000000009</v>
      </c>
      <c r="AF582" s="221" t="s">
        <v>774</v>
      </c>
      <c r="AG582" s="207" t="s">
        <v>762</v>
      </c>
      <c r="AH582" s="212" t="s">
        <v>14</v>
      </c>
      <c r="AI582" s="78">
        <v>25128</v>
      </c>
      <c r="AJ582" s="78">
        <f t="shared" si="201"/>
        <v>30153.599999999999</v>
      </c>
      <c r="AK582" s="72" t="b">
        <f t="shared" si="202"/>
        <v>1</v>
      </c>
      <c r="AL582" s="93">
        <f t="shared" si="203"/>
        <v>5730.7699999999968</v>
      </c>
      <c r="AM582" s="93">
        <f t="shared" si="204"/>
        <v>28900</v>
      </c>
      <c r="AN582" s="93">
        <f t="shared" si="205"/>
        <v>34680</v>
      </c>
      <c r="AO582" s="25">
        <f t="shared" si="206"/>
        <v>0.15011142948105705</v>
      </c>
      <c r="AQ582" s="2">
        <f t="shared" si="207"/>
        <v>6591</v>
      </c>
      <c r="AR582" s="2">
        <f t="shared" si="208"/>
        <v>25128</v>
      </c>
      <c r="AS582" t="b">
        <f>AF582='[3]Материалы в ДС'!A554</f>
        <v>1</v>
      </c>
      <c r="AT582" s="95">
        <f>AI582-'[3]Материалы в ДС'!D554</f>
        <v>0</v>
      </c>
    </row>
    <row r="583" ht="45" customHeight="1" outlineLevel="1">
      <c r="A583" s="221" t="s">
        <v>775</v>
      </c>
      <c r="D583" s="207" t="s">
        <v>762</v>
      </c>
      <c r="E583" s="212" t="s">
        <v>14</v>
      </c>
      <c r="F583" s="205">
        <v>20352.360000000001</v>
      </c>
      <c r="G583" s="206">
        <f t="shared" si="196"/>
        <v>24422.830000000002</v>
      </c>
      <c r="H583" s="78">
        <f t="shared" si="197"/>
        <v>23407.5</v>
      </c>
      <c r="I583" s="205">
        <v>28089</v>
      </c>
      <c r="J583" s="25">
        <f t="shared" si="198"/>
        <v>0.15011241530977371</v>
      </c>
      <c r="K583" s="25">
        <f t="shared" si="194"/>
        <v>0.15011232112639514</v>
      </c>
      <c r="O583" t="str">
        <f t="shared" si="209"/>
        <v xml:space="preserve">Трансформатор тока ТОЛ-НТЗ-10 300/5 класс точности 0,5S</v>
      </c>
      <c r="Q583" s="141" t="s">
        <v>775</v>
      </c>
      <c r="R583" s="84" t="s">
        <v>762</v>
      </c>
      <c r="S583" s="84" t="s">
        <v>14</v>
      </c>
      <c r="T583" s="106">
        <v>16795.57</v>
      </c>
      <c r="U583" s="86" t="b">
        <f t="shared" si="199"/>
        <v>1</v>
      </c>
      <c r="V583" s="87">
        <f t="shared" si="200"/>
        <v>-3556.7900000000009</v>
      </c>
      <c r="AF583" s="221" t="s">
        <v>775</v>
      </c>
      <c r="AG583" s="207" t="s">
        <v>762</v>
      </c>
      <c r="AH583" s="212" t="s">
        <v>14</v>
      </c>
      <c r="AI583" s="78">
        <v>25128</v>
      </c>
      <c r="AJ583" s="78">
        <f t="shared" si="201"/>
        <v>30153.599999999999</v>
      </c>
      <c r="AK583" s="72" t="b">
        <f t="shared" si="202"/>
        <v>1</v>
      </c>
      <c r="AL583" s="93">
        <f t="shared" si="203"/>
        <v>5730.7699999999968</v>
      </c>
      <c r="AM583" s="93">
        <f t="shared" si="204"/>
        <v>28900</v>
      </c>
      <c r="AN583" s="93">
        <f t="shared" si="205"/>
        <v>34680</v>
      </c>
      <c r="AO583" s="25">
        <f t="shared" si="206"/>
        <v>0.15011142948105705</v>
      </c>
      <c r="AQ583" s="2">
        <f t="shared" si="207"/>
        <v>6591</v>
      </c>
      <c r="AR583" s="2">
        <f t="shared" si="208"/>
        <v>25128</v>
      </c>
      <c r="AS583" t="b">
        <f>AF583='[3]Материалы в ДС'!A555</f>
        <v>1</v>
      </c>
      <c r="AT583" s="95">
        <f>AI583-'[3]Материалы в ДС'!D555</f>
        <v>0</v>
      </c>
    </row>
    <row r="584" ht="45" customHeight="1" outlineLevel="1">
      <c r="A584" s="221" t="s">
        <v>776</v>
      </c>
      <c r="D584" s="207" t="s">
        <v>762</v>
      </c>
      <c r="E584" s="212" t="s">
        <v>14</v>
      </c>
      <c r="F584" s="205">
        <v>20352.360000000001</v>
      </c>
      <c r="G584" s="206">
        <f t="shared" si="196"/>
        <v>24422.830000000002</v>
      </c>
      <c r="H584" s="78">
        <f t="shared" si="197"/>
        <v>23407.5</v>
      </c>
      <c r="I584" s="205">
        <v>28089</v>
      </c>
      <c r="J584" s="25">
        <f t="shared" si="198"/>
        <v>0.15011241530977371</v>
      </c>
      <c r="K584" s="25">
        <f t="shared" si="194"/>
        <v>0.15011232112639514</v>
      </c>
      <c r="O584" t="str">
        <f t="shared" si="209"/>
        <v xml:space="preserve">Трансформатор тока ТОЛ-НТЗ-10 400/5 класс точности 0,5S</v>
      </c>
      <c r="Q584" s="141" t="s">
        <v>776</v>
      </c>
      <c r="R584" s="84" t="s">
        <v>762</v>
      </c>
      <c r="S584" s="84" t="s">
        <v>14</v>
      </c>
      <c r="T584" s="106">
        <v>16795.57</v>
      </c>
      <c r="U584" s="86" t="b">
        <f t="shared" si="199"/>
        <v>1</v>
      </c>
      <c r="V584" s="87">
        <f t="shared" si="200"/>
        <v>-3556.7900000000009</v>
      </c>
      <c r="AF584" s="221" t="s">
        <v>776</v>
      </c>
      <c r="AG584" s="207" t="s">
        <v>762</v>
      </c>
      <c r="AH584" s="212" t="s">
        <v>14</v>
      </c>
      <c r="AI584" s="78">
        <v>25128</v>
      </c>
      <c r="AJ584" s="78">
        <f t="shared" si="201"/>
        <v>30153.599999999999</v>
      </c>
      <c r="AK584" s="72" t="b">
        <f t="shared" si="202"/>
        <v>1</v>
      </c>
      <c r="AL584" s="93">
        <f t="shared" si="203"/>
        <v>5730.7699999999968</v>
      </c>
      <c r="AM584" s="93">
        <f t="shared" si="204"/>
        <v>28900</v>
      </c>
      <c r="AN584" s="93">
        <f t="shared" si="205"/>
        <v>34680</v>
      </c>
      <c r="AO584" s="25">
        <f t="shared" si="206"/>
        <v>0.15011142948105705</v>
      </c>
      <c r="AQ584" s="2">
        <f t="shared" si="207"/>
        <v>6591</v>
      </c>
      <c r="AR584" s="2">
        <f t="shared" si="208"/>
        <v>25128</v>
      </c>
      <c r="AS584" t="b">
        <f>AF584='[3]Материалы в ДС'!A556</f>
        <v>1</v>
      </c>
      <c r="AT584" s="95">
        <f>AI584-'[3]Материалы в ДС'!D556</f>
        <v>0</v>
      </c>
    </row>
    <row r="585" ht="45" customHeight="1" outlineLevel="1">
      <c r="A585" s="221" t="s">
        <v>777</v>
      </c>
      <c r="D585" s="207" t="s">
        <v>762</v>
      </c>
      <c r="E585" s="212" t="s">
        <v>14</v>
      </c>
      <c r="F585" s="205">
        <v>20352.360000000001</v>
      </c>
      <c r="G585" s="206">
        <f t="shared" si="196"/>
        <v>24422.830000000002</v>
      </c>
      <c r="H585" s="78">
        <f t="shared" si="197"/>
        <v>23407.5</v>
      </c>
      <c r="I585" s="205">
        <v>28089</v>
      </c>
      <c r="J585" s="25">
        <f t="shared" si="198"/>
        <v>0.15011241530977371</v>
      </c>
      <c r="K585" s="25">
        <f t="shared" si="194"/>
        <v>0.15011232112639514</v>
      </c>
      <c r="O585" t="str">
        <f t="shared" si="209"/>
        <v xml:space="preserve">Трансформатор тока ТОЛ-НТЗ-10 500/5 класс точности 0,5S</v>
      </c>
      <c r="Q585" s="141" t="s">
        <v>777</v>
      </c>
      <c r="R585" s="84" t="s">
        <v>762</v>
      </c>
      <c r="S585" s="84" t="s">
        <v>14</v>
      </c>
      <c r="T585" s="106">
        <v>16795.57</v>
      </c>
      <c r="U585" s="86" t="b">
        <f t="shared" si="199"/>
        <v>1</v>
      </c>
      <c r="V585" s="87">
        <f t="shared" si="200"/>
        <v>-3556.7900000000009</v>
      </c>
      <c r="AF585" s="221" t="s">
        <v>777</v>
      </c>
      <c r="AG585" s="207" t="s">
        <v>762</v>
      </c>
      <c r="AH585" s="212" t="s">
        <v>14</v>
      </c>
      <c r="AI585" s="78">
        <v>25128</v>
      </c>
      <c r="AJ585" s="78">
        <f t="shared" si="201"/>
        <v>30153.599999999999</v>
      </c>
      <c r="AK585" s="72" t="b">
        <f t="shared" si="202"/>
        <v>1</v>
      </c>
      <c r="AL585" s="93">
        <f t="shared" si="203"/>
        <v>5730.7699999999968</v>
      </c>
      <c r="AM585" s="93">
        <f t="shared" si="204"/>
        <v>28900</v>
      </c>
      <c r="AN585" s="93">
        <f t="shared" si="205"/>
        <v>34680</v>
      </c>
      <c r="AO585" s="25">
        <f t="shared" si="206"/>
        <v>0.15011142948105705</v>
      </c>
      <c r="AQ585" s="2">
        <f t="shared" si="207"/>
        <v>6591</v>
      </c>
      <c r="AR585" s="2">
        <f t="shared" si="208"/>
        <v>25128</v>
      </c>
      <c r="AS585" t="b">
        <f>AF585='[3]Материалы в ДС'!A557</f>
        <v>1</v>
      </c>
      <c r="AT585" s="95">
        <f>AI585-'[3]Материалы в ДС'!D557</f>
        <v>0</v>
      </c>
    </row>
    <row r="586" ht="45" customHeight="1" outlineLevel="1">
      <c r="A586" s="221" t="s">
        <v>778</v>
      </c>
      <c r="D586" s="207" t="s">
        <v>762</v>
      </c>
      <c r="E586" s="212" t="s">
        <v>14</v>
      </c>
      <c r="F586" s="205">
        <v>20352.360000000001</v>
      </c>
      <c r="G586" s="206">
        <f t="shared" si="196"/>
        <v>24422.830000000002</v>
      </c>
      <c r="H586" s="78">
        <f t="shared" si="197"/>
        <v>23405</v>
      </c>
      <c r="I586" s="205">
        <v>28086</v>
      </c>
      <c r="J586" s="25">
        <f t="shared" si="198"/>
        <v>0.14998957942220437</v>
      </c>
      <c r="K586" s="25">
        <f t="shared" si="194"/>
        <v>0.15011232112639514</v>
      </c>
      <c r="O586" t="str">
        <f t="shared" si="209"/>
        <v xml:space="preserve">Трансформатор тока ТОЛ-НТЗ-10 600/5 класс точности 0,5S</v>
      </c>
      <c r="Q586" s="141" t="s">
        <v>778</v>
      </c>
      <c r="R586" s="84" t="s">
        <v>762</v>
      </c>
      <c r="S586" s="84" t="s">
        <v>14</v>
      </c>
      <c r="T586" s="106">
        <v>17858.939999999999</v>
      </c>
      <c r="U586" s="86" t="b">
        <f t="shared" si="199"/>
        <v>1</v>
      </c>
      <c r="V586" s="87">
        <f t="shared" si="200"/>
        <v>-2493.4200000000019</v>
      </c>
      <c r="AF586" s="221" t="s">
        <v>778</v>
      </c>
      <c r="AG586" s="207" t="s">
        <v>762</v>
      </c>
      <c r="AH586" s="212" t="s">
        <v>14</v>
      </c>
      <c r="AI586" s="78">
        <v>27864</v>
      </c>
      <c r="AJ586" s="78">
        <f t="shared" si="201"/>
        <v>33436.800000000003</v>
      </c>
      <c r="AK586" s="72" t="b">
        <f t="shared" si="202"/>
        <v>1</v>
      </c>
      <c r="AL586" s="93">
        <f t="shared" si="203"/>
        <v>9013.9700000000012</v>
      </c>
      <c r="AM586" s="93">
        <f t="shared" si="204"/>
        <v>32043.333333333336</v>
      </c>
      <c r="AN586" s="93">
        <f t="shared" si="205"/>
        <v>38452</v>
      </c>
      <c r="AO586" s="25">
        <f t="shared" si="206"/>
        <v>0.14999042970619189</v>
      </c>
      <c r="AQ586" s="2">
        <f t="shared" si="207"/>
        <v>10366</v>
      </c>
      <c r="AR586" s="2">
        <f t="shared" si="208"/>
        <v>27864</v>
      </c>
      <c r="AS586" t="b">
        <f>AF586='[3]Материалы в ДС'!A558</f>
        <v>1</v>
      </c>
      <c r="AT586" s="95">
        <f>AI586-'[3]Материалы в ДС'!D558</f>
        <v>0</v>
      </c>
    </row>
    <row r="587" ht="45" customHeight="1" outlineLevel="1">
      <c r="A587" s="221" t="s">
        <v>779</v>
      </c>
      <c r="D587" s="207" t="s">
        <v>762</v>
      </c>
      <c r="E587" s="212" t="s">
        <v>14</v>
      </c>
      <c r="F587" s="205">
        <v>20352.360000000001</v>
      </c>
      <c r="G587" s="206">
        <f t="shared" si="196"/>
        <v>24422.830000000002</v>
      </c>
      <c r="H587" s="78">
        <f t="shared" si="197"/>
        <v>23405</v>
      </c>
      <c r="I587" s="205">
        <v>28086</v>
      </c>
      <c r="J587" s="25">
        <f t="shared" si="198"/>
        <v>0.14998957942220437</v>
      </c>
      <c r="K587" s="25">
        <f t="shared" si="194"/>
        <v>0.15011232112639514</v>
      </c>
      <c r="O587" t="str">
        <f t="shared" si="209"/>
        <v xml:space="preserve">Трансформатор тока ТОЛ-НТЗ-10 800/5 класс точности 0,5S</v>
      </c>
      <c r="Q587" s="141" t="s">
        <v>779</v>
      </c>
      <c r="R587" s="84" t="s">
        <v>762</v>
      </c>
      <c r="S587" s="84" t="s">
        <v>14</v>
      </c>
      <c r="T587" s="106">
        <v>17858.939999999999</v>
      </c>
      <c r="U587" s="86" t="b">
        <f t="shared" si="199"/>
        <v>1</v>
      </c>
      <c r="V587" s="87">
        <f t="shared" si="200"/>
        <v>-2493.4200000000019</v>
      </c>
      <c r="AF587" s="221" t="s">
        <v>779</v>
      </c>
      <c r="AG587" s="207" t="s">
        <v>762</v>
      </c>
      <c r="AH587" s="212" t="s">
        <v>14</v>
      </c>
      <c r="AI587" s="78">
        <v>27864</v>
      </c>
      <c r="AJ587" s="78">
        <f t="shared" si="201"/>
        <v>33436.800000000003</v>
      </c>
      <c r="AK587" s="72" t="b">
        <f t="shared" si="202"/>
        <v>1</v>
      </c>
      <c r="AL587" s="93">
        <f t="shared" si="203"/>
        <v>9013.9700000000012</v>
      </c>
      <c r="AM587" s="93">
        <f t="shared" si="204"/>
        <v>32043.333333333336</v>
      </c>
      <c r="AN587" s="93">
        <f t="shared" si="205"/>
        <v>38452</v>
      </c>
      <c r="AO587" s="25">
        <f t="shared" si="206"/>
        <v>0.14999042970619189</v>
      </c>
      <c r="AQ587" s="2">
        <f t="shared" si="207"/>
        <v>10366</v>
      </c>
      <c r="AR587" s="2">
        <f t="shared" si="208"/>
        <v>27864</v>
      </c>
      <c r="AS587" t="b">
        <f>AF587='[3]Материалы в ДС'!A559</f>
        <v>1</v>
      </c>
      <c r="AT587" s="95">
        <f>AI587-'[3]Материалы в ДС'!D559</f>
        <v>0</v>
      </c>
    </row>
    <row r="588" ht="45" customHeight="1" outlineLevel="1">
      <c r="A588" s="221" t="s">
        <v>780</v>
      </c>
      <c r="D588" s="207" t="s">
        <v>762</v>
      </c>
      <c r="E588" s="212" t="s">
        <v>14</v>
      </c>
      <c r="F588" s="205">
        <v>20352.360000000001</v>
      </c>
      <c r="G588" s="206">
        <f t="shared" si="196"/>
        <v>24422.830000000002</v>
      </c>
      <c r="H588" s="78">
        <f t="shared" si="197"/>
        <v>23405</v>
      </c>
      <c r="I588" s="205">
        <v>28086</v>
      </c>
      <c r="J588" s="25">
        <f t="shared" si="198"/>
        <v>0.14998957942220437</v>
      </c>
      <c r="K588" s="25">
        <f t="shared" ref="K588:K646" si="210">(H585-F585)/F585</f>
        <v>0.15011232112639514</v>
      </c>
      <c r="O588" t="str">
        <f t="shared" si="209"/>
        <v xml:space="preserve">Трансформатор тока ТОЛ-НТЗ-10 1000/5 класс точности 0,5S</v>
      </c>
      <c r="Q588" s="141" t="s">
        <v>780</v>
      </c>
      <c r="R588" s="84" t="s">
        <v>762</v>
      </c>
      <c r="S588" s="84" t="s">
        <v>14</v>
      </c>
      <c r="T588" s="106">
        <v>17858.939999999999</v>
      </c>
      <c r="U588" s="86" t="b">
        <f t="shared" si="199"/>
        <v>1</v>
      </c>
      <c r="V588" s="87">
        <f t="shared" si="200"/>
        <v>-2493.4200000000019</v>
      </c>
      <c r="AF588" s="221" t="s">
        <v>780</v>
      </c>
      <c r="AG588" s="207" t="s">
        <v>762</v>
      </c>
      <c r="AH588" s="212" t="s">
        <v>14</v>
      </c>
      <c r="AI588" s="78">
        <v>27864</v>
      </c>
      <c r="AJ588" s="78">
        <f t="shared" si="201"/>
        <v>33436.800000000003</v>
      </c>
      <c r="AK588" s="72" t="b">
        <f t="shared" si="202"/>
        <v>1</v>
      </c>
      <c r="AL588" s="93">
        <f t="shared" si="203"/>
        <v>9013.9700000000012</v>
      </c>
      <c r="AM588" s="93">
        <f t="shared" si="204"/>
        <v>32043.333333333336</v>
      </c>
      <c r="AN588" s="93">
        <f t="shared" si="205"/>
        <v>38452</v>
      </c>
      <c r="AO588" s="25">
        <f t="shared" si="206"/>
        <v>0.14999042970619189</v>
      </c>
      <c r="AQ588" s="2">
        <f t="shared" si="207"/>
        <v>10366</v>
      </c>
      <c r="AR588" s="2">
        <f t="shared" si="208"/>
        <v>27864</v>
      </c>
      <c r="AS588" t="b">
        <f>AF588='[3]Материалы в ДС'!A560</f>
        <v>1</v>
      </c>
      <c r="AT588" s="95">
        <f>AI588-'[3]Материалы в ДС'!D560</f>
        <v>0</v>
      </c>
    </row>
    <row r="589" ht="45" customHeight="1" outlineLevel="1">
      <c r="A589" s="221" t="s">
        <v>781</v>
      </c>
      <c r="D589" s="207" t="s">
        <v>762</v>
      </c>
      <c r="E589" s="212" t="s">
        <v>14</v>
      </c>
      <c r="F589" s="205">
        <v>29434.830000000002</v>
      </c>
      <c r="G589" s="206">
        <f t="shared" si="196"/>
        <v>35321.800000000003</v>
      </c>
      <c r="H589" s="78">
        <f t="shared" si="197"/>
        <v>33849.169999999998</v>
      </c>
      <c r="I589" s="205">
        <v>40619</v>
      </c>
      <c r="J589" s="25">
        <f t="shared" si="198"/>
        <v>0.14996970709306989</v>
      </c>
      <c r="K589" s="25">
        <f t="shared" si="210"/>
        <v>0.14998948524888511</v>
      </c>
      <c r="O589" t="str">
        <f t="shared" si="209"/>
        <v xml:space="preserve">Трансформатор тока ТОЛ-НТЗ-10 1200/5 класс точности 0,5S</v>
      </c>
      <c r="Q589" s="141" t="s">
        <v>781</v>
      </c>
      <c r="R589" s="84" t="s">
        <v>762</v>
      </c>
      <c r="S589" s="84" t="s">
        <v>14</v>
      </c>
      <c r="T589" s="106">
        <v>26725.130000000001</v>
      </c>
      <c r="U589" s="86" t="b">
        <f t="shared" si="199"/>
        <v>1</v>
      </c>
      <c r="V589" s="87">
        <f t="shared" si="200"/>
        <v>-2709.7000000000007</v>
      </c>
      <c r="AF589" s="221" t="s">
        <v>781</v>
      </c>
      <c r="AG589" s="207" t="s">
        <v>762</v>
      </c>
      <c r="AH589" s="212" t="s">
        <v>14</v>
      </c>
      <c r="AI589" s="78">
        <v>46284</v>
      </c>
      <c r="AJ589" s="78">
        <f t="shared" si="201"/>
        <v>55540.800000000003</v>
      </c>
      <c r="AK589" s="72" t="b">
        <f t="shared" si="202"/>
        <v>1</v>
      </c>
      <c r="AL589" s="93">
        <f t="shared" si="203"/>
        <v>20219</v>
      </c>
      <c r="AM589" s="93">
        <f t="shared" si="204"/>
        <v>53225</v>
      </c>
      <c r="AN589" s="93">
        <f t="shared" si="205"/>
        <v>63870</v>
      </c>
      <c r="AO589" s="25">
        <f t="shared" si="206"/>
        <v>0.14996543081842531</v>
      </c>
      <c r="AQ589" s="2">
        <f t="shared" si="207"/>
        <v>23251</v>
      </c>
      <c r="AR589" s="2">
        <f t="shared" si="208"/>
        <v>46284</v>
      </c>
      <c r="AS589" t="b">
        <f>AF589='[3]Материалы в ДС'!A561</f>
        <v>1</v>
      </c>
      <c r="AT589" s="95">
        <f>AI589-'[3]Материалы в ДС'!D561</f>
        <v>0</v>
      </c>
    </row>
    <row r="590" ht="45" customHeight="1" outlineLevel="1">
      <c r="A590" s="221" t="s">
        <v>782</v>
      </c>
      <c r="D590" s="207" t="s">
        <v>762</v>
      </c>
      <c r="E590" s="212" t="s">
        <v>14</v>
      </c>
      <c r="F590" s="205">
        <v>39151.949999999997</v>
      </c>
      <c r="G590" s="206">
        <f t="shared" si="196"/>
        <v>46982.340000000004</v>
      </c>
      <c r="H590" s="78">
        <f t="shared" si="197"/>
        <v>45023.330000000002</v>
      </c>
      <c r="I590" s="205">
        <v>54028</v>
      </c>
      <c r="J590" s="25">
        <f t="shared" si="198"/>
        <v>0.14996400775270025</v>
      </c>
      <c r="K590" s="25">
        <f t="shared" si="210"/>
        <v>0.14998948524888511</v>
      </c>
      <c r="O590" t="str">
        <f t="shared" si="209"/>
        <v xml:space="preserve">Трансформатор тока ТОЛ-НТЗ-10 1500/5 класс точности 0,5S</v>
      </c>
      <c r="Q590" s="141" t="s">
        <v>782</v>
      </c>
      <c r="R590" s="84" t="s">
        <v>762</v>
      </c>
      <c r="S590" s="84" t="s">
        <v>14</v>
      </c>
      <c r="T590" s="106">
        <v>35837.809999999998</v>
      </c>
      <c r="U590" s="86" t="b">
        <f t="shared" si="199"/>
        <v>1</v>
      </c>
      <c r="V590" s="87">
        <f t="shared" si="200"/>
        <v>-3314.1399999999994</v>
      </c>
      <c r="AF590" s="221" t="s">
        <v>782</v>
      </c>
      <c r="AG590" s="207" t="s">
        <v>762</v>
      </c>
      <c r="AH590" s="212" t="s">
        <v>14</v>
      </c>
      <c r="AI590" s="78">
        <v>46475</v>
      </c>
      <c r="AJ590" s="78">
        <f t="shared" si="201"/>
        <v>55770</v>
      </c>
      <c r="AK590" s="72" t="b">
        <f t="shared" si="202"/>
        <v>1</v>
      </c>
      <c r="AL590" s="93">
        <f t="shared" si="203"/>
        <v>8787.6599999999962</v>
      </c>
      <c r="AM590" s="93">
        <f t="shared" si="204"/>
        <v>53444.166666666672</v>
      </c>
      <c r="AN590" s="93">
        <f t="shared" si="205"/>
        <v>64133</v>
      </c>
      <c r="AO590" s="25">
        <f t="shared" si="206"/>
        <v>0.1499551730320961</v>
      </c>
      <c r="AQ590" s="2">
        <f t="shared" si="207"/>
        <v>10105</v>
      </c>
      <c r="AR590" s="2">
        <f t="shared" si="208"/>
        <v>46475</v>
      </c>
      <c r="AS590" t="b">
        <f>AF590='[3]Материалы в ДС'!A562</f>
        <v>1</v>
      </c>
      <c r="AT590" s="95">
        <f>AI590-'[3]Материалы в ДС'!D562</f>
        <v>0</v>
      </c>
    </row>
    <row r="591" ht="45" customHeight="1" outlineLevel="1">
      <c r="A591" s="221" t="s">
        <v>783</v>
      </c>
      <c r="D591" s="207" t="s">
        <v>762</v>
      </c>
      <c r="E591" s="212" t="s">
        <v>14</v>
      </c>
      <c r="F591" s="205">
        <v>39151.949999999997</v>
      </c>
      <c r="G591" s="206">
        <f t="shared" si="196"/>
        <v>46982.340000000004</v>
      </c>
      <c r="H591" s="78">
        <f t="shared" si="197"/>
        <v>45023.330000000002</v>
      </c>
      <c r="I591" s="205">
        <v>54028</v>
      </c>
      <c r="J591" s="25">
        <f t="shared" si="198"/>
        <v>0.14996400775270025</v>
      </c>
      <c r="K591" s="25">
        <f t="shared" si="210"/>
        <v>0.14998948524888511</v>
      </c>
      <c r="O591" t="str">
        <f t="shared" si="209"/>
        <v xml:space="preserve">Трансформатор тока ТОЛ-НТЗ-10 2000/5 класс точности 0,5S</v>
      </c>
      <c r="Q591" s="141" t="s">
        <v>783</v>
      </c>
      <c r="R591" s="84" t="s">
        <v>762</v>
      </c>
      <c r="S591" s="84" t="s">
        <v>14</v>
      </c>
      <c r="T591" s="106">
        <v>35837.809999999998</v>
      </c>
      <c r="U591" s="86" t="b">
        <f t="shared" si="199"/>
        <v>1</v>
      </c>
      <c r="V591" s="87">
        <f t="shared" si="200"/>
        <v>-3314.1399999999994</v>
      </c>
      <c r="AF591" s="221" t="s">
        <v>783</v>
      </c>
      <c r="AG591" s="207" t="s">
        <v>762</v>
      </c>
      <c r="AH591" s="212" t="s">
        <v>14</v>
      </c>
      <c r="AI591" s="78">
        <v>46475</v>
      </c>
      <c r="AJ591" s="78">
        <f t="shared" si="201"/>
        <v>55770</v>
      </c>
      <c r="AK591" s="72" t="b">
        <f t="shared" si="202"/>
        <v>1</v>
      </c>
      <c r="AL591" s="93">
        <f t="shared" si="203"/>
        <v>8787.6599999999962</v>
      </c>
      <c r="AM591" s="93">
        <f t="shared" si="204"/>
        <v>53444.166666666672</v>
      </c>
      <c r="AN591" s="93">
        <f t="shared" si="205"/>
        <v>64133</v>
      </c>
      <c r="AO591" s="25">
        <f t="shared" si="206"/>
        <v>0.1499551730320961</v>
      </c>
      <c r="AQ591" s="2">
        <f t="shared" si="207"/>
        <v>10105</v>
      </c>
      <c r="AR591" s="2">
        <f t="shared" si="208"/>
        <v>46475</v>
      </c>
      <c r="AS591" t="b">
        <f>AF591='[3]Материалы в ДС'!A563</f>
        <v>1</v>
      </c>
      <c r="AT591" s="95">
        <f>AI591-'[3]Материалы в ДС'!D563</f>
        <v>0</v>
      </c>
    </row>
    <row r="592" ht="45" customHeight="1" outlineLevel="1">
      <c r="A592" s="221" t="s">
        <v>784</v>
      </c>
      <c r="D592" s="207" t="s">
        <v>762</v>
      </c>
      <c r="E592" s="212" t="s">
        <v>14</v>
      </c>
      <c r="F592" s="205">
        <v>55485.260000000002</v>
      </c>
      <c r="G592" s="206">
        <f t="shared" si="196"/>
        <v>66582.309999999998</v>
      </c>
      <c r="H592" s="78">
        <f t="shared" si="197"/>
        <v>63805.830000000002</v>
      </c>
      <c r="I592" s="205">
        <v>76567</v>
      </c>
      <c r="J592" s="25">
        <f t="shared" si="198"/>
        <v>0.14996010201508492</v>
      </c>
      <c r="K592" s="25">
        <f t="shared" si="210"/>
        <v>0.14996995056536749</v>
      </c>
      <c r="O592" t="str">
        <f t="shared" si="209"/>
        <v xml:space="preserve">Трансформатор тока ТОЛ-НТЗ-10 2500/5 класс точности 0,5S</v>
      </c>
      <c r="Q592" s="141" t="s">
        <v>784</v>
      </c>
      <c r="R592" s="84" t="s">
        <v>762</v>
      </c>
      <c r="S592" s="84" t="s">
        <v>14</v>
      </c>
      <c r="T592" s="106">
        <v>51117.5</v>
      </c>
      <c r="U592" s="86" t="b">
        <f t="shared" si="199"/>
        <v>1</v>
      </c>
      <c r="V592" s="87">
        <f t="shared" si="200"/>
        <v>-4367.760000000002</v>
      </c>
      <c r="AF592" s="221" t="s">
        <v>784</v>
      </c>
      <c r="AG592" s="207" t="s">
        <v>762</v>
      </c>
      <c r="AH592" s="212" t="s">
        <v>14</v>
      </c>
      <c r="AI592" s="78">
        <v>62315</v>
      </c>
      <c r="AJ592" s="78">
        <f t="shared" si="201"/>
        <v>74778</v>
      </c>
      <c r="AK592" s="72" t="b">
        <f t="shared" si="202"/>
        <v>1</v>
      </c>
      <c r="AL592" s="93">
        <f t="shared" si="203"/>
        <v>8195.6900000000023</v>
      </c>
      <c r="AM592" s="93">
        <f t="shared" si="204"/>
        <v>71660</v>
      </c>
      <c r="AN592" s="93">
        <f t="shared" si="205"/>
        <v>85992</v>
      </c>
      <c r="AO592" s="25">
        <f t="shared" si="206"/>
        <v>0.149963893123646</v>
      </c>
      <c r="AQ592" s="2">
        <f t="shared" si="207"/>
        <v>9425</v>
      </c>
      <c r="AR592" s="2">
        <f t="shared" si="208"/>
        <v>62315</v>
      </c>
      <c r="AS592" t="b">
        <f>AF592='[3]Материалы в ДС'!A564</f>
        <v>1</v>
      </c>
      <c r="AT592" s="95">
        <f>AI592-'[3]Материалы в ДС'!D564</f>
        <v>0</v>
      </c>
    </row>
    <row r="593" ht="45" customHeight="1" outlineLevel="1">
      <c r="A593" s="222" t="s">
        <v>785</v>
      </c>
      <c r="B593" s="223"/>
      <c r="C593" s="223"/>
      <c r="D593" s="224" t="s">
        <v>762</v>
      </c>
      <c r="E593" s="225" t="s">
        <v>14</v>
      </c>
      <c r="F593" s="218">
        <v>0</v>
      </c>
      <c r="G593" s="61"/>
      <c r="H593" s="98">
        <f t="shared" si="197"/>
        <v>0</v>
      </c>
      <c r="I593" s="218"/>
      <c r="J593" s="25"/>
      <c r="K593" s="25">
        <f t="shared" si="210"/>
        <v>0.14996392261432714</v>
      </c>
      <c r="O593" t="str">
        <f t="shared" si="209"/>
        <v xml:space="preserve">Трансформатор тока ТОЛ-НТЗ-10 3000/5 класс точности 0,5S</v>
      </c>
      <c r="Q593" s="66" t="s">
        <v>785</v>
      </c>
      <c r="R593" s="219"/>
      <c r="S593" s="102"/>
      <c r="T593" s="102"/>
      <c r="U593" s="86" t="b">
        <f t="shared" si="199"/>
        <v>1</v>
      </c>
      <c r="V593" s="87">
        <f t="shared" si="200"/>
        <v>0</v>
      </c>
      <c r="AF593" s="201" t="s">
        <v>785</v>
      </c>
      <c r="AG593" s="214"/>
      <c r="AH593" s="215"/>
      <c r="AI593" s="98"/>
      <c r="AJ593" s="104"/>
      <c r="AK593" s="72" t="b">
        <f t="shared" si="202"/>
        <v>1</v>
      </c>
      <c r="AL593" s="70"/>
      <c r="AM593" s="70"/>
      <c r="AN593" s="70"/>
      <c r="AQ593" s="2"/>
      <c r="AR593" s="2">
        <f t="shared" si="208"/>
        <v>0</v>
      </c>
      <c r="AS593" t="b">
        <f>AF593='[3]Материалы в ДС'!A565</f>
        <v>1</v>
      </c>
      <c r="AT593" s="95">
        <f>AI593-'[3]Материалы в ДС'!D565</f>
        <v>0</v>
      </c>
    </row>
    <row r="594" ht="45" customHeight="1" outlineLevel="1">
      <c r="A594" s="221" t="s">
        <v>786</v>
      </c>
      <c r="D594" s="207" t="s">
        <v>762</v>
      </c>
      <c r="E594" s="212" t="s">
        <v>14</v>
      </c>
      <c r="F594" s="205">
        <v>24584.060000000001</v>
      </c>
      <c r="G594" s="206">
        <f t="shared" si="196"/>
        <v>29500.869999999999</v>
      </c>
      <c r="H594" s="78">
        <f t="shared" si="197"/>
        <v>28272.5</v>
      </c>
      <c r="I594" s="205">
        <v>33927</v>
      </c>
      <c r="J594" s="25">
        <f t="shared" si="198"/>
        <v>0.15003388035674892</v>
      </c>
      <c r="K594" s="25">
        <f t="shared" si="210"/>
        <v>0.14996392261432714</v>
      </c>
      <c r="O594" t="str">
        <f t="shared" si="209"/>
        <v xml:space="preserve">Трансформатор тока ТОЛ-НТЗ-10 4000/5 класс точности 0,5S</v>
      </c>
      <c r="Q594" s="141" t="s">
        <v>786</v>
      </c>
      <c r="R594" s="84" t="s">
        <v>762</v>
      </c>
      <c r="S594" s="84" t="s">
        <v>14</v>
      </c>
      <c r="T594" s="106">
        <v>20698.439999999999</v>
      </c>
      <c r="U594" s="86" t="b">
        <f t="shared" si="199"/>
        <v>1</v>
      </c>
      <c r="V594" s="87">
        <f t="shared" si="200"/>
        <v>-3885.6200000000026</v>
      </c>
      <c r="AF594" s="221" t="s">
        <v>786</v>
      </c>
      <c r="AG594" s="207" t="s">
        <v>762</v>
      </c>
      <c r="AH594" s="212" t="s">
        <v>14</v>
      </c>
      <c r="AI594" s="78">
        <v>28200</v>
      </c>
      <c r="AJ594" s="78">
        <f t="shared" si="201"/>
        <v>33840</v>
      </c>
      <c r="AK594" s="72" t="b">
        <f t="shared" si="202"/>
        <v>1</v>
      </c>
      <c r="AL594" s="93">
        <f t="shared" si="203"/>
        <v>4339.130000000001</v>
      </c>
      <c r="AM594" s="93">
        <f t="shared" si="204"/>
        <v>32430.833333333336</v>
      </c>
      <c r="AN594" s="93">
        <f t="shared" si="205"/>
        <v>38917</v>
      </c>
      <c r="AO594" s="25">
        <f t="shared" si="206"/>
        <v>0.15002955082742317</v>
      </c>
      <c r="AQ594" s="2">
        <f t="shared" si="207"/>
        <v>4990</v>
      </c>
      <c r="AR594" s="2">
        <f t="shared" si="208"/>
        <v>28200</v>
      </c>
      <c r="AS594" t="b">
        <f>AF594='[3]Материалы в ДС'!A566</f>
        <v>1</v>
      </c>
      <c r="AT594" s="95">
        <f>AI594-'[3]Материалы в ДС'!D566</f>
        <v>0</v>
      </c>
    </row>
    <row r="595" ht="45" customHeight="1" outlineLevel="1">
      <c r="A595" s="221" t="s">
        <v>787</v>
      </c>
      <c r="D595" s="207" t="s">
        <v>762</v>
      </c>
      <c r="E595" s="212" t="s">
        <v>14</v>
      </c>
      <c r="F595" s="205">
        <v>24584.060000000001</v>
      </c>
      <c r="G595" s="206">
        <f t="shared" si="196"/>
        <v>29500.869999999999</v>
      </c>
      <c r="H595" s="78">
        <f t="shared" si="197"/>
        <v>28272.5</v>
      </c>
      <c r="I595" s="205">
        <v>33927</v>
      </c>
      <c r="J595" s="25">
        <f t="shared" si="198"/>
        <v>0.15003388035674892</v>
      </c>
      <c r="K595" s="25">
        <f t="shared" si="210"/>
        <v>0.14996000739655901</v>
      </c>
      <c r="O595" t="str">
        <f t="shared" si="209"/>
        <v xml:space="preserve">Трансформатор тока ТПЛ-НТЗ-10</v>
      </c>
      <c r="Q595" s="141" t="s">
        <v>787</v>
      </c>
      <c r="R595" s="84" t="s">
        <v>762</v>
      </c>
      <c r="S595" s="84" t="s">
        <v>14</v>
      </c>
      <c r="T595" s="106">
        <v>20698.439999999999</v>
      </c>
      <c r="U595" s="86" t="b">
        <f t="shared" si="199"/>
        <v>1</v>
      </c>
      <c r="V595" s="87">
        <f t="shared" si="200"/>
        <v>-3885.6200000000026</v>
      </c>
      <c r="AF595" s="221" t="s">
        <v>787</v>
      </c>
      <c r="AG595" s="207" t="s">
        <v>762</v>
      </c>
      <c r="AH595" s="212" t="s">
        <v>14</v>
      </c>
      <c r="AI595" s="78">
        <v>28200</v>
      </c>
      <c r="AJ595" s="78">
        <f t="shared" si="201"/>
        <v>33840</v>
      </c>
      <c r="AK595" s="72" t="b">
        <f t="shared" si="202"/>
        <v>1</v>
      </c>
      <c r="AL595" s="93">
        <f t="shared" si="203"/>
        <v>4339.130000000001</v>
      </c>
      <c r="AM595" s="93">
        <f t="shared" si="204"/>
        <v>32430.833333333336</v>
      </c>
      <c r="AN595" s="93">
        <f t="shared" si="205"/>
        <v>38917</v>
      </c>
      <c r="AO595" s="25">
        <f t="shared" si="206"/>
        <v>0.15002955082742317</v>
      </c>
      <c r="AQ595" s="2">
        <f t="shared" si="207"/>
        <v>4990</v>
      </c>
      <c r="AR595" s="2">
        <f t="shared" si="208"/>
        <v>28200</v>
      </c>
      <c r="AS595" t="b">
        <f>AF595='[3]Материалы в ДС'!A567</f>
        <v>1</v>
      </c>
      <c r="AT595" s="95">
        <f>AI595-'[3]Материалы в ДС'!D567</f>
        <v>0</v>
      </c>
    </row>
    <row r="596" ht="45" customHeight="1" outlineLevel="1">
      <c r="A596" s="221" t="s">
        <v>788</v>
      </c>
      <c r="D596" s="207" t="s">
        <v>762</v>
      </c>
      <c r="E596" s="212" t="s">
        <v>14</v>
      </c>
      <c r="F596" s="205">
        <v>24584.060000000001</v>
      </c>
      <c r="G596" s="206">
        <f t="shared" si="196"/>
        <v>29500.869999999999</v>
      </c>
      <c r="H596" s="78">
        <f t="shared" si="197"/>
        <v>28272.5</v>
      </c>
      <c r="I596" s="205">
        <v>33927</v>
      </c>
      <c r="J596" s="25">
        <f t="shared" si="198"/>
        <v>0.15003388035674892</v>
      </c>
      <c r="K596" s="25"/>
      <c r="O596" t="str">
        <f t="shared" si="209"/>
        <v xml:space="preserve">Трансформатор тока ТПЛ-НТЗ-10 15/5 класс точности 0,5S</v>
      </c>
      <c r="Q596" s="141" t="s">
        <v>788</v>
      </c>
      <c r="R596" s="84" t="s">
        <v>762</v>
      </c>
      <c r="S596" s="84" t="s">
        <v>14</v>
      </c>
      <c r="T596" s="106">
        <v>20698.439999999999</v>
      </c>
      <c r="U596" s="86" t="b">
        <f t="shared" si="199"/>
        <v>1</v>
      </c>
      <c r="V596" s="87">
        <f t="shared" si="200"/>
        <v>-3885.6200000000026</v>
      </c>
      <c r="AF596" s="221" t="s">
        <v>788</v>
      </c>
      <c r="AG596" s="207" t="s">
        <v>762</v>
      </c>
      <c r="AH596" s="212" t="s">
        <v>14</v>
      </c>
      <c r="AI596" s="78">
        <v>28200</v>
      </c>
      <c r="AJ596" s="78">
        <f t="shared" si="201"/>
        <v>33840</v>
      </c>
      <c r="AK596" s="72" t="b">
        <f t="shared" si="202"/>
        <v>1</v>
      </c>
      <c r="AL596" s="93">
        <f t="shared" si="203"/>
        <v>4339.130000000001</v>
      </c>
      <c r="AM596" s="93">
        <f t="shared" si="204"/>
        <v>32430.833333333336</v>
      </c>
      <c r="AN596" s="93">
        <f t="shared" si="205"/>
        <v>38917</v>
      </c>
      <c r="AO596" s="25">
        <f t="shared" si="206"/>
        <v>0.15002955082742317</v>
      </c>
      <c r="AQ596" s="2">
        <f t="shared" si="207"/>
        <v>4990</v>
      </c>
      <c r="AR596" s="2">
        <f t="shared" si="208"/>
        <v>28200</v>
      </c>
      <c r="AS596" t="b">
        <f>AF596='[3]Материалы в ДС'!A568</f>
        <v>1</v>
      </c>
      <c r="AT596" s="95">
        <f>AI596-'[3]Материалы в ДС'!D568</f>
        <v>0</v>
      </c>
    </row>
    <row r="597" ht="45" customHeight="1" outlineLevel="1">
      <c r="A597" s="221" t="s">
        <v>789</v>
      </c>
      <c r="D597" s="207" t="s">
        <v>762</v>
      </c>
      <c r="E597" s="212" t="s">
        <v>14</v>
      </c>
      <c r="F597" s="205">
        <v>24584.060000000001</v>
      </c>
      <c r="G597" s="206">
        <f t="shared" si="196"/>
        <v>29500.869999999999</v>
      </c>
      <c r="H597" s="78">
        <f t="shared" si="197"/>
        <v>28272.5</v>
      </c>
      <c r="I597" s="205">
        <v>33927</v>
      </c>
      <c r="J597" s="25">
        <f t="shared" si="198"/>
        <v>0.15003388035674892</v>
      </c>
      <c r="K597" s="25">
        <f t="shared" si="210"/>
        <v>0.1500338023906547</v>
      </c>
      <c r="O597" t="str">
        <f t="shared" si="209"/>
        <v xml:space="preserve">Трансформатор тока ТПЛ-НТЗ-10 20/5 класс точности 0,5S</v>
      </c>
      <c r="Q597" s="141" t="s">
        <v>789</v>
      </c>
      <c r="R597" s="84" t="s">
        <v>762</v>
      </c>
      <c r="S597" s="84" t="s">
        <v>14</v>
      </c>
      <c r="T597" s="106">
        <v>20698.439999999999</v>
      </c>
      <c r="U597" s="86" t="b">
        <f t="shared" si="199"/>
        <v>1</v>
      </c>
      <c r="V597" s="87">
        <f t="shared" si="200"/>
        <v>-3885.6200000000026</v>
      </c>
      <c r="AF597" s="221" t="s">
        <v>789</v>
      </c>
      <c r="AG597" s="207" t="s">
        <v>762</v>
      </c>
      <c r="AH597" s="212" t="s">
        <v>14</v>
      </c>
      <c r="AI597" s="78">
        <v>28200</v>
      </c>
      <c r="AJ597" s="78">
        <f t="shared" si="201"/>
        <v>33840</v>
      </c>
      <c r="AK597" s="72" t="b">
        <f t="shared" si="202"/>
        <v>1</v>
      </c>
      <c r="AL597" s="93">
        <f t="shared" si="203"/>
        <v>4339.130000000001</v>
      </c>
      <c r="AM597" s="93">
        <f t="shared" si="204"/>
        <v>32430.833333333336</v>
      </c>
      <c r="AN597" s="93">
        <f t="shared" si="205"/>
        <v>38917</v>
      </c>
      <c r="AO597" s="25">
        <f t="shared" si="206"/>
        <v>0.15002955082742317</v>
      </c>
      <c r="AQ597" s="2">
        <f t="shared" si="207"/>
        <v>4990</v>
      </c>
      <c r="AR597" s="2">
        <f t="shared" si="208"/>
        <v>28200</v>
      </c>
      <c r="AS597" t="b">
        <f>AF597='[3]Материалы в ДС'!A569</f>
        <v>1</v>
      </c>
      <c r="AT597" s="95">
        <f>AI597-'[3]Материалы в ДС'!D569</f>
        <v>0</v>
      </c>
    </row>
    <row r="598" ht="45" customHeight="1" outlineLevel="1">
      <c r="A598" s="221" t="s">
        <v>790</v>
      </c>
      <c r="D598" s="207" t="s">
        <v>762</v>
      </c>
      <c r="E598" s="212" t="s">
        <v>14</v>
      </c>
      <c r="F598" s="205">
        <v>23736.419999999998</v>
      </c>
      <c r="G598" s="206">
        <f t="shared" si="196"/>
        <v>28483.700000000001</v>
      </c>
      <c r="H598" s="78">
        <f t="shared" si="197"/>
        <v>27294.170000000002</v>
      </c>
      <c r="I598" s="205">
        <v>32753</v>
      </c>
      <c r="J598" s="25">
        <f t="shared" si="198"/>
        <v>0.14988572411589773</v>
      </c>
      <c r="K598" s="25">
        <f t="shared" si="210"/>
        <v>0.1500338023906547</v>
      </c>
      <c r="O598" t="str">
        <f t="shared" si="209"/>
        <v xml:space="preserve">Трансформатор тока ТПЛ-НТЗ-10 30/5 класс точности 0,5S</v>
      </c>
      <c r="Q598" s="141" t="s">
        <v>790</v>
      </c>
      <c r="R598" s="84" t="s">
        <v>762</v>
      </c>
      <c r="S598" s="84" t="s">
        <v>14</v>
      </c>
      <c r="T598" s="106">
        <v>21502.049999999999</v>
      </c>
      <c r="U598" s="86" t="b">
        <f t="shared" si="199"/>
        <v>1</v>
      </c>
      <c r="V598" s="87">
        <f t="shared" si="200"/>
        <v>-2234.369999999999</v>
      </c>
      <c r="AF598" s="221" t="s">
        <v>790</v>
      </c>
      <c r="AG598" s="207" t="s">
        <v>762</v>
      </c>
      <c r="AH598" s="212" t="s">
        <v>14</v>
      </c>
      <c r="AI598" s="78">
        <v>28200</v>
      </c>
      <c r="AJ598" s="78">
        <f t="shared" si="201"/>
        <v>33840</v>
      </c>
      <c r="AK598" s="72" t="b">
        <f t="shared" si="202"/>
        <v>1</v>
      </c>
      <c r="AL598" s="93">
        <f t="shared" si="203"/>
        <v>5356.2999999999993</v>
      </c>
      <c r="AM598" s="93">
        <f t="shared" si="204"/>
        <v>32426.666666666668</v>
      </c>
      <c r="AN598" s="93">
        <f t="shared" si="205"/>
        <v>38912</v>
      </c>
      <c r="AO598" s="25">
        <f t="shared" si="206"/>
        <v>0.14988179669030732</v>
      </c>
      <c r="AQ598" s="2">
        <f t="shared" si="207"/>
        <v>6159</v>
      </c>
      <c r="AR598" s="2">
        <f t="shared" si="208"/>
        <v>28200</v>
      </c>
      <c r="AS598" t="b">
        <f>AF598='[3]Материалы в ДС'!A570</f>
        <v>1</v>
      </c>
      <c r="AT598" s="95">
        <f>AI598-'[3]Материалы в ДС'!D570</f>
        <v>0</v>
      </c>
    </row>
    <row r="599" ht="45" customHeight="1" outlineLevel="1">
      <c r="A599" s="221" t="s">
        <v>791</v>
      </c>
      <c r="D599" s="207" t="s">
        <v>762</v>
      </c>
      <c r="E599" s="212" t="s">
        <v>14</v>
      </c>
      <c r="F599" s="205">
        <v>23736.419999999998</v>
      </c>
      <c r="G599" s="206">
        <f t="shared" si="196"/>
        <v>28483.700000000001</v>
      </c>
      <c r="H599" s="78">
        <f t="shared" si="197"/>
        <v>27294.170000000002</v>
      </c>
      <c r="I599" s="205">
        <v>32753</v>
      </c>
      <c r="J599" s="25">
        <f t="shared" si="198"/>
        <v>0.14988572411589773</v>
      </c>
      <c r="K599" s="25">
        <f t="shared" si="210"/>
        <v>0.1500338023906547</v>
      </c>
      <c r="O599" t="str">
        <f t="shared" si="209"/>
        <v xml:space="preserve">Трансформатор тока ТПЛ-НТЗ-10 40/5 класс точности 0,5S</v>
      </c>
      <c r="Q599" s="141" t="s">
        <v>791</v>
      </c>
      <c r="R599" s="84" t="s">
        <v>762</v>
      </c>
      <c r="S599" s="84" t="s">
        <v>14</v>
      </c>
      <c r="T599" s="106">
        <v>21502.049999999999</v>
      </c>
      <c r="U599" s="86" t="b">
        <f t="shared" si="199"/>
        <v>1</v>
      </c>
      <c r="V599" s="87">
        <f t="shared" si="200"/>
        <v>-2234.369999999999</v>
      </c>
      <c r="AF599" s="221" t="s">
        <v>791</v>
      </c>
      <c r="AG599" s="207" t="s">
        <v>762</v>
      </c>
      <c r="AH599" s="212" t="s">
        <v>14</v>
      </c>
      <c r="AI599" s="78">
        <v>28200</v>
      </c>
      <c r="AJ599" s="78">
        <f t="shared" si="201"/>
        <v>33840</v>
      </c>
      <c r="AK599" s="72" t="b">
        <f t="shared" si="202"/>
        <v>1</v>
      </c>
      <c r="AL599" s="93">
        <f t="shared" si="203"/>
        <v>5356.2999999999993</v>
      </c>
      <c r="AM599" s="93">
        <f t="shared" si="204"/>
        <v>32426.666666666668</v>
      </c>
      <c r="AN599" s="93">
        <f t="shared" si="205"/>
        <v>38912</v>
      </c>
      <c r="AO599" s="25">
        <f t="shared" si="206"/>
        <v>0.14988179669030732</v>
      </c>
      <c r="AQ599" s="2">
        <f t="shared" si="207"/>
        <v>6159</v>
      </c>
      <c r="AR599" s="2">
        <f t="shared" si="208"/>
        <v>28200</v>
      </c>
      <c r="AS599" t="b">
        <f>AF599='[3]Материалы в ДС'!A571</f>
        <v>1</v>
      </c>
      <c r="AT599" s="95">
        <f>AI599-'[3]Материалы в ДС'!D571</f>
        <v>0</v>
      </c>
    </row>
    <row r="600" ht="45" customHeight="1" outlineLevel="1">
      <c r="A600" s="221" t="s">
        <v>792</v>
      </c>
      <c r="D600" s="207" t="s">
        <v>762</v>
      </c>
      <c r="E600" s="212" t="s">
        <v>14</v>
      </c>
      <c r="F600" s="205">
        <v>23736.419999999998</v>
      </c>
      <c r="G600" s="206">
        <f t="shared" si="196"/>
        <v>28483.700000000001</v>
      </c>
      <c r="H600" s="78">
        <f t="shared" si="197"/>
        <v>27294.170000000002</v>
      </c>
      <c r="I600" s="205">
        <v>32753</v>
      </c>
      <c r="J600" s="25">
        <f t="shared" si="198"/>
        <v>0.14988572411589773</v>
      </c>
      <c r="K600" s="25">
        <f t="shared" si="210"/>
        <v>0.1500338023906547</v>
      </c>
      <c r="O600" t="str">
        <f t="shared" si="209"/>
        <v xml:space="preserve">Трансформатор тока ТПЛ-НТЗ-10 50/5 класс точности 0,5S</v>
      </c>
      <c r="Q600" s="141" t="s">
        <v>792</v>
      </c>
      <c r="R600" s="84" t="s">
        <v>762</v>
      </c>
      <c r="S600" s="84" t="s">
        <v>14</v>
      </c>
      <c r="T600" s="106">
        <v>21502.049999999999</v>
      </c>
      <c r="U600" s="86" t="b">
        <f t="shared" si="199"/>
        <v>1</v>
      </c>
      <c r="V600" s="87">
        <f t="shared" si="200"/>
        <v>-2234.369999999999</v>
      </c>
      <c r="AF600" s="221" t="s">
        <v>792</v>
      </c>
      <c r="AG600" s="207" t="s">
        <v>762</v>
      </c>
      <c r="AH600" s="212" t="s">
        <v>14</v>
      </c>
      <c r="AI600" s="78">
        <v>28200</v>
      </c>
      <c r="AJ600" s="78">
        <f t="shared" si="201"/>
        <v>33840</v>
      </c>
      <c r="AK600" s="72" t="b">
        <f t="shared" si="202"/>
        <v>1</v>
      </c>
      <c r="AL600" s="93">
        <f t="shared" si="203"/>
        <v>5356.2999999999993</v>
      </c>
      <c r="AM600" s="93">
        <f t="shared" si="204"/>
        <v>32426.666666666668</v>
      </c>
      <c r="AN600" s="93">
        <f t="shared" si="205"/>
        <v>38912</v>
      </c>
      <c r="AO600" s="25">
        <f t="shared" si="206"/>
        <v>0.14988179669030732</v>
      </c>
      <c r="AQ600" s="2">
        <f t="shared" si="207"/>
        <v>6159</v>
      </c>
      <c r="AR600" s="2">
        <f t="shared" si="208"/>
        <v>28200</v>
      </c>
      <c r="AS600" t="b">
        <f>AF600='[3]Материалы в ДС'!A572</f>
        <v>1</v>
      </c>
      <c r="AT600" s="95">
        <f>AI600-'[3]Материалы в ДС'!D572</f>
        <v>0</v>
      </c>
    </row>
    <row r="601" ht="45" customHeight="1" outlineLevel="1">
      <c r="A601" s="221" t="s">
        <v>793</v>
      </c>
      <c r="D601" s="207" t="s">
        <v>762</v>
      </c>
      <c r="E601" s="212" t="s">
        <v>14</v>
      </c>
      <c r="F601" s="205">
        <v>23736.419999999998</v>
      </c>
      <c r="G601" s="206">
        <f t="shared" si="196"/>
        <v>28483.700000000001</v>
      </c>
      <c r="H601" s="78">
        <f t="shared" si="197"/>
        <v>27294.170000000002</v>
      </c>
      <c r="I601" s="205">
        <v>32753</v>
      </c>
      <c r="J601" s="25">
        <f t="shared" si="198"/>
        <v>0.14988572411589773</v>
      </c>
      <c r="K601" s="25">
        <f t="shared" si="210"/>
        <v>0.14988570306726978</v>
      </c>
      <c r="O601" t="str">
        <f t="shared" si="209"/>
        <v xml:space="preserve">Трансформатор тока ТПЛ-НТЗ-10 75/5 класс точности 0,5S</v>
      </c>
      <c r="Q601" s="141" t="s">
        <v>793</v>
      </c>
      <c r="R601" s="84" t="s">
        <v>762</v>
      </c>
      <c r="S601" s="84" t="s">
        <v>14</v>
      </c>
      <c r="T601" s="106">
        <v>21502.049999999999</v>
      </c>
      <c r="U601" s="86" t="b">
        <f t="shared" si="199"/>
        <v>1</v>
      </c>
      <c r="V601" s="87">
        <f t="shared" si="200"/>
        <v>-2234.369999999999</v>
      </c>
      <c r="AF601" s="221" t="s">
        <v>793</v>
      </c>
      <c r="AG601" s="207" t="s">
        <v>762</v>
      </c>
      <c r="AH601" s="212" t="s">
        <v>14</v>
      </c>
      <c r="AI601" s="78">
        <v>28200</v>
      </c>
      <c r="AJ601" s="78">
        <f t="shared" si="201"/>
        <v>33840</v>
      </c>
      <c r="AK601" s="72" t="b">
        <f t="shared" si="202"/>
        <v>1</v>
      </c>
      <c r="AL601" s="93">
        <f t="shared" si="203"/>
        <v>5356.2999999999993</v>
      </c>
      <c r="AM601" s="93">
        <f t="shared" si="204"/>
        <v>32426.666666666668</v>
      </c>
      <c r="AN601" s="93">
        <f t="shared" si="205"/>
        <v>38912</v>
      </c>
      <c r="AO601" s="25">
        <f t="shared" si="206"/>
        <v>0.14988179669030732</v>
      </c>
      <c r="AQ601" s="2">
        <f t="shared" si="207"/>
        <v>6159</v>
      </c>
      <c r="AR601" s="2">
        <f t="shared" si="208"/>
        <v>28200</v>
      </c>
      <c r="AS601" t="b">
        <f>AF601='[3]Материалы в ДС'!A573</f>
        <v>1</v>
      </c>
      <c r="AT601" s="95">
        <f>AI601-'[3]Материалы в ДС'!D573</f>
        <v>0</v>
      </c>
    </row>
    <row r="602" ht="15" customHeight="1" outlineLevel="1">
      <c r="A602" s="221" t="s">
        <v>794</v>
      </c>
      <c r="D602" s="207" t="s">
        <v>762</v>
      </c>
      <c r="E602" s="212" t="s">
        <v>14</v>
      </c>
      <c r="F602" s="205">
        <v>23736.419999999998</v>
      </c>
      <c r="G602" s="206">
        <f t="shared" si="196"/>
        <v>28483.700000000001</v>
      </c>
      <c r="H602" s="78">
        <f t="shared" si="197"/>
        <v>27294.170000000002</v>
      </c>
      <c r="I602" s="205">
        <v>32753</v>
      </c>
      <c r="J602" s="25">
        <f t="shared" si="198"/>
        <v>0.14988572411589773</v>
      </c>
      <c r="K602" s="25">
        <f t="shared" si="210"/>
        <v>0.14988570306726978</v>
      </c>
      <c r="O602" t="str">
        <f t="shared" si="209"/>
        <v xml:space="preserve">Трансформатор тока ТПЛ-НТЗ-10 100/5 класс точности 0,5S</v>
      </c>
      <c r="Q602" s="141" t="s">
        <v>794</v>
      </c>
      <c r="R602" s="84" t="s">
        <v>762</v>
      </c>
      <c r="S602" s="84" t="s">
        <v>14</v>
      </c>
      <c r="T602" s="106">
        <v>21502.049999999999</v>
      </c>
      <c r="U602" s="86" t="b">
        <f t="shared" si="199"/>
        <v>1</v>
      </c>
      <c r="V602" s="87">
        <f t="shared" si="200"/>
        <v>-2234.369999999999</v>
      </c>
      <c r="AF602" s="221" t="s">
        <v>794</v>
      </c>
      <c r="AG602" s="207" t="s">
        <v>762</v>
      </c>
      <c r="AH602" s="212" t="s">
        <v>14</v>
      </c>
      <c r="AI602" s="78">
        <v>28200</v>
      </c>
      <c r="AJ602" s="78">
        <f t="shared" si="201"/>
        <v>33840</v>
      </c>
      <c r="AK602" s="72" t="b">
        <f t="shared" si="202"/>
        <v>1</v>
      </c>
      <c r="AL602" s="93">
        <f t="shared" si="203"/>
        <v>5356.2999999999993</v>
      </c>
      <c r="AM602" s="93">
        <f t="shared" si="204"/>
        <v>32426.666666666668</v>
      </c>
      <c r="AN602" s="93">
        <f t="shared" si="205"/>
        <v>38912</v>
      </c>
      <c r="AO602" s="25">
        <f t="shared" si="206"/>
        <v>0.14988179669030732</v>
      </c>
      <c r="AQ602" s="2">
        <f t="shared" si="207"/>
        <v>6159</v>
      </c>
      <c r="AR602" s="2">
        <f t="shared" si="208"/>
        <v>28200</v>
      </c>
      <c r="AS602" t="b">
        <f>AF602='[3]Материалы в ДС'!A574</f>
        <v>1</v>
      </c>
      <c r="AT602" s="95">
        <f>AI602-'[3]Материалы в ДС'!D574</f>
        <v>0</v>
      </c>
    </row>
    <row r="603" ht="45" customHeight="1" outlineLevel="1">
      <c r="A603" s="221" t="s">
        <v>795</v>
      </c>
      <c r="D603" s="207" t="s">
        <v>762</v>
      </c>
      <c r="E603" s="212" t="s">
        <v>14</v>
      </c>
      <c r="F603" s="205">
        <v>23736.419999999998</v>
      </c>
      <c r="G603" s="206">
        <f t="shared" si="196"/>
        <v>28483.700000000001</v>
      </c>
      <c r="H603" s="78">
        <f t="shared" si="197"/>
        <v>27294.170000000002</v>
      </c>
      <c r="I603" s="205">
        <v>32753</v>
      </c>
      <c r="J603" s="25">
        <f t="shared" si="198"/>
        <v>0.14988572411589773</v>
      </c>
      <c r="K603" s="25">
        <f t="shared" si="210"/>
        <v>0.14988570306726978</v>
      </c>
      <c r="O603" t="str">
        <f t="shared" si="209"/>
        <v xml:space="preserve">Трансформатор тока ТПЛ-НТЗ-10 150/5 класс точности 0,5S</v>
      </c>
      <c r="Q603" s="141" t="s">
        <v>795</v>
      </c>
      <c r="R603" s="84" t="s">
        <v>762</v>
      </c>
      <c r="S603" s="84" t="s">
        <v>14</v>
      </c>
      <c r="T603" s="106">
        <v>21502.049999999999</v>
      </c>
      <c r="U603" s="86" t="b">
        <f t="shared" si="199"/>
        <v>1</v>
      </c>
      <c r="V603" s="87">
        <f t="shared" si="200"/>
        <v>-2234.369999999999</v>
      </c>
      <c r="AF603" s="221" t="s">
        <v>795</v>
      </c>
      <c r="AG603" s="207" t="s">
        <v>762</v>
      </c>
      <c r="AH603" s="212" t="s">
        <v>14</v>
      </c>
      <c r="AI603" s="78">
        <v>28200</v>
      </c>
      <c r="AJ603" s="78">
        <f t="shared" si="201"/>
        <v>33840</v>
      </c>
      <c r="AK603" s="72" t="b">
        <f t="shared" si="202"/>
        <v>1</v>
      </c>
      <c r="AL603" s="93">
        <f t="shared" si="203"/>
        <v>5356.2999999999993</v>
      </c>
      <c r="AM603" s="93">
        <f t="shared" si="204"/>
        <v>32426.666666666668</v>
      </c>
      <c r="AN603" s="93">
        <f t="shared" si="205"/>
        <v>38912</v>
      </c>
      <c r="AO603" s="25">
        <f t="shared" si="206"/>
        <v>0.14988179669030732</v>
      </c>
      <c r="AQ603" s="2">
        <f t="shared" si="207"/>
        <v>6159</v>
      </c>
      <c r="AR603" s="2">
        <f t="shared" si="208"/>
        <v>28200</v>
      </c>
      <c r="AS603" t="b">
        <f>AF603='[3]Материалы в ДС'!A575</f>
        <v>1</v>
      </c>
      <c r="AT603" s="95">
        <f>AI603-'[3]Материалы в ДС'!D575</f>
        <v>0</v>
      </c>
    </row>
    <row r="604" ht="45" customHeight="1" outlineLevel="1">
      <c r="A604" s="221" t="s">
        <v>796</v>
      </c>
      <c r="D604" s="207" t="s">
        <v>762</v>
      </c>
      <c r="E604" s="212" t="s">
        <v>14</v>
      </c>
      <c r="F604" s="205">
        <v>28385.790000000001</v>
      </c>
      <c r="G604" s="206">
        <f t="shared" si="196"/>
        <v>34062.949999999997</v>
      </c>
      <c r="H604" s="78">
        <f t="shared" si="197"/>
        <v>32650</v>
      </c>
      <c r="I604" s="205">
        <v>39180</v>
      </c>
      <c r="J604" s="25">
        <f t="shared" si="198"/>
        <v>0.15022333649904085</v>
      </c>
      <c r="K604" s="25">
        <f t="shared" si="210"/>
        <v>0.14988570306726978</v>
      </c>
      <c r="O604" t="str">
        <f t="shared" si="209"/>
        <v xml:space="preserve">Трансформатор тока ТПЛ-НТЗ-10 200/5 класс точности 0,5S</v>
      </c>
      <c r="Q604" s="141" t="s">
        <v>796</v>
      </c>
      <c r="R604" s="84" t="s">
        <v>762</v>
      </c>
      <c r="S604" s="84" t="s">
        <v>14</v>
      </c>
      <c r="T604" s="106">
        <v>22662.23</v>
      </c>
      <c r="U604" s="86" t="b">
        <f t="shared" si="199"/>
        <v>1</v>
      </c>
      <c r="V604" s="87">
        <f t="shared" si="200"/>
        <v>-5723.5600000000013</v>
      </c>
      <c r="AF604" s="221" t="s">
        <v>796</v>
      </c>
      <c r="AG604" s="207" t="s">
        <v>762</v>
      </c>
      <c r="AH604" s="212" t="s">
        <v>14</v>
      </c>
      <c r="AI604" s="78">
        <v>28200</v>
      </c>
      <c r="AJ604" s="78">
        <f t="shared" si="201"/>
        <v>33840</v>
      </c>
      <c r="AK604" s="72" t="b">
        <f t="shared" si="202"/>
        <v>1</v>
      </c>
      <c r="AL604" s="93">
        <f t="shared" si="203"/>
        <v>-222.94999999999709</v>
      </c>
      <c r="AM604" s="93">
        <f t="shared" si="204"/>
        <v>32436.666666666668</v>
      </c>
      <c r="AN604" s="93">
        <f t="shared" si="205"/>
        <v>38924</v>
      </c>
      <c r="AO604" s="25">
        <f t="shared" si="206"/>
        <v>0.15023640661938534</v>
      </c>
      <c r="AQ604" s="2">
        <f t="shared" si="207"/>
        <v>-256</v>
      </c>
      <c r="AR604" s="2">
        <f t="shared" si="208"/>
        <v>28200</v>
      </c>
      <c r="AS604" t="b">
        <f>AF604='[3]Материалы в ДС'!A576</f>
        <v>1</v>
      </c>
      <c r="AT604" s="95">
        <f>AI604-'[3]Материалы в ДС'!D576</f>
        <v>0</v>
      </c>
    </row>
    <row r="605" ht="45" customHeight="1" outlineLevel="1">
      <c r="A605" s="221" t="s">
        <v>797</v>
      </c>
      <c r="D605" s="207" t="s">
        <v>762</v>
      </c>
      <c r="E605" s="212" t="s">
        <v>14</v>
      </c>
      <c r="F605" s="205">
        <v>28385.790000000001</v>
      </c>
      <c r="G605" s="206">
        <f t="shared" si="196"/>
        <v>34062.949999999997</v>
      </c>
      <c r="H605" s="78">
        <f t="shared" si="197"/>
        <v>32650</v>
      </c>
      <c r="I605" s="205">
        <v>39180</v>
      </c>
      <c r="J605" s="25">
        <f t="shared" si="198"/>
        <v>0.15022333649904085</v>
      </c>
      <c r="K605" s="25">
        <f t="shared" si="210"/>
        <v>0.14988570306726978</v>
      </c>
      <c r="O605" t="str">
        <f t="shared" si="209"/>
        <v xml:space="preserve">Трансформатор тока ТПЛ-НТЗ-10 250/5 класс точности 0,5S</v>
      </c>
      <c r="Q605" s="141" t="s">
        <v>797</v>
      </c>
      <c r="R605" s="84" t="s">
        <v>762</v>
      </c>
      <c r="S605" s="84" t="s">
        <v>14</v>
      </c>
      <c r="T605" s="106">
        <v>22662.23</v>
      </c>
      <c r="U605" s="86" t="b">
        <f t="shared" si="199"/>
        <v>1</v>
      </c>
      <c r="V605" s="87">
        <f t="shared" si="200"/>
        <v>-5723.5600000000013</v>
      </c>
      <c r="AF605" s="221" t="s">
        <v>797</v>
      </c>
      <c r="AG605" s="207" t="s">
        <v>762</v>
      </c>
      <c r="AH605" s="212" t="s">
        <v>14</v>
      </c>
      <c r="AI605" s="78">
        <v>28200</v>
      </c>
      <c r="AJ605" s="78">
        <f t="shared" si="201"/>
        <v>33840</v>
      </c>
      <c r="AK605" s="72" t="b">
        <f t="shared" si="202"/>
        <v>1</v>
      </c>
      <c r="AL605" s="93">
        <f t="shared" si="203"/>
        <v>-222.94999999999709</v>
      </c>
      <c r="AM605" s="93">
        <f t="shared" si="204"/>
        <v>32436.666666666668</v>
      </c>
      <c r="AN605" s="93">
        <f t="shared" si="205"/>
        <v>38924</v>
      </c>
      <c r="AO605" s="25">
        <f t="shared" si="206"/>
        <v>0.15023640661938534</v>
      </c>
      <c r="AQ605" s="2">
        <f t="shared" si="207"/>
        <v>-256</v>
      </c>
      <c r="AR605" s="2">
        <f t="shared" si="208"/>
        <v>28200</v>
      </c>
      <c r="AS605" t="b">
        <f>AF605='[3]Материалы в ДС'!A577</f>
        <v>1</v>
      </c>
      <c r="AT605" s="95">
        <f>AI605-'[3]Материалы в ДС'!D577</f>
        <v>0</v>
      </c>
    </row>
    <row r="606" ht="45" customHeight="1" outlineLevel="1">
      <c r="A606" s="221" t="s">
        <v>798</v>
      </c>
      <c r="D606" s="207" t="s">
        <v>762</v>
      </c>
      <c r="E606" s="212" t="s">
        <v>14</v>
      </c>
      <c r="F606" s="205">
        <v>28385.790000000001</v>
      </c>
      <c r="G606" s="206">
        <f t="shared" si="196"/>
        <v>34062.949999999997</v>
      </c>
      <c r="H606" s="78">
        <f t="shared" si="197"/>
        <v>32650</v>
      </c>
      <c r="I606" s="205">
        <v>39180</v>
      </c>
      <c r="J606" s="25">
        <f t="shared" si="198"/>
        <v>0.15022333649904085</v>
      </c>
      <c r="K606" s="25">
        <f t="shared" si="210"/>
        <v>0.14988570306726978</v>
      </c>
      <c r="O606" t="str">
        <f t="shared" si="209"/>
        <v xml:space="preserve">Трансформатор тока ТПЛ-НТЗ-10 300/5 класс точности 0,5S</v>
      </c>
      <c r="Q606" s="141" t="s">
        <v>798</v>
      </c>
      <c r="R606" s="84" t="s">
        <v>762</v>
      </c>
      <c r="S606" s="84" t="s">
        <v>14</v>
      </c>
      <c r="T606" s="106">
        <v>22662.23</v>
      </c>
      <c r="U606" s="86" t="b">
        <f t="shared" si="199"/>
        <v>1</v>
      </c>
      <c r="V606" s="87">
        <f t="shared" si="200"/>
        <v>-5723.5600000000013</v>
      </c>
      <c r="AF606" s="221" t="s">
        <v>798</v>
      </c>
      <c r="AG606" s="207" t="s">
        <v>762</v>
      </c>
      <c r="AH606" s="212" t="s">
        <v>14</v>
      </c>
      <c r="AI606" s="78">
        <v>28200</v>
      </c>
      <c r="AJ606" s="78">
        <f t="shared" si="201"/>
        <v>33840</v>
      </c>
      <c r="AK606" s="72" t="b">
        <f t="shared" si="202"/>
        <v>1</v>
      </c>
      <c r="AL606" s="93">
        <f t="shared" si="203"/>
        <v>-222.94999999999709</v>
      </c>
      <c r="AM606" s="93">
        <f t="shared" si="204"/>
        <v>32436.666666666668</v>
      </c>
      <c r="AN606" s="93">
        <f t="shared" si="205"/>
        <v>38924</v>
      </c>
      <c r="AO606" s="25">
        <f t="shared" si="206"/>
        <v>0.15023640661938534</v>
      </c>
      <c r="AQ606" s="2">
        <f t="shared" si="207"/>
        <v>-256</v>
      </c>
      <c r="AR606" s="2">
        <f t="shared" si="208"/>
        <v>28200</v>
      </c>
      <c r="AS606" t="b">
        <f>AF606='[3]Материалы в ДС'!A578</f>
        <v>1</v>
      </c>
      <c r="AT606" s="95">
        <f>AI606-'[3]Материалы в ДС'!D578</f>
        <v>0</v>
      </c>
    </row>
    <row r="607" ht="45" customHeight="1" outlineLevel="1">
      <c r="A607" s="221" t="s">
        <v>799</v>
      </c>
      <c r="D607" s="207" t="s">
        <v>762</v>
      </c>
      <c r="E607" s="212" t="s">
        <v>14</v>
      </c>
      <c r="F607" s="205">
        <v>28385.790000000001</v>
      </c>
      <c r="G607" s="206">
        <f t="shared" si="196"/>
        <v>34062.949999999997</v>
      </c>
      <c r="H607" s="78">
        <f t="shared" si="197"/>
        <v>32650</v>
      </c>
      <c r="I607" s="205">
        <v>39180</v>
      </c>
      <c r="J607" s="25">
        <f t="shared" si="198"/>
        <v>0.15022333649904085</v>
      </c>
      <c r="K607" s="25">
        <f t="shared" si="210"/>
        <v>0.15022340403420159</v>
      </c>
      <c r="O607" t="str">
        <f t="shared" si="209"/>
        <v xml:space="preserve">Трансформатор тока ТПЛ-НТЗ-10 400/5 класс точности 0,5S</v>
      </c>
      <c r="Q607" s="141" t="s">
        <v>799</v>
      </c>
      <c r="R607" s="84" t="s">
        <v>762</v>
      </c>
      <c r="S607" s="84" t="s">
        <v>14</v>
      </c>
      <c r="T607" s="106">
        <v>22662.23</v>
      </c>
      <c r="U607" s="86" t="b">
        <f t="shared" si="199"/>
        <v>1</v>
      </c>
      <c r="V607" s="87">
        <f t="shared" si="200"/>
        <v>-5723.5600000000013</v>
      </c>
      <c r="AF607" s="221" t="s">
        <v>799</v>
      </c>
      <c r="AG607" s="207" t="s">
        <v>762</v>
      </c>
      <c r="AH607" s="212" t="s">
        <v>14</v>
      </c>
      <c r="AI607" s="78">
        <v>28200</v>
      </c>
      <c r="AJ607" s="78">
        <f t="shared" si="201"/>
        <v>33840</v>
      </c>
      <c r="AK607" s="72" t="b">
        <f t="shared" si="202"/>
        <v>1</v>
      </c>
      <c r="AL607" s="93">
        <f t="shared" si="203"/>
        <v>-222.94999999999709</v>
      </c>
      <c r="AM607" s="93">
        <f t="shared" si="204"/>
        <v>32436.666666666668</v>
      </c>
      <c r="AN607" s="93">
        <f t="shared" si="205"/>
        <v>38924</v>
      </c>
      <c r="AO607" s="25">
        <f t="shared" si="206"/>
        <v>0.15023640661938534</v>
      </c>
      <c r="AQ607" s="2">
        <f t="shared" si="207"/>
        <v>-256</v>
      </c>
      <c r="AR607" s="2">
        <f t="shared" si="208"/>
        <v>28200</v>
      </c>
      <c r="AS607" t="b">
        <f>AF607='[3]Материалы в ДС'!A579</f>
        <v>1</v>
      </c>
      <c r="AT607" s="95">
        <f>AI607-'[3]Материалы в ДС'!D579</f>
        <v>0</v>
      </c>
    </row>
    <row r="608" ht="45" customHeight="1">
      <c r="A608" s="221" t="s">
        <v>800</v>
      </c>
      <c r="D608" s="207" t="s">
        <v>762</v>
      </c>
      <c r="E608" s="212" t="s">
        <v>14</v>
      </c>
      <c r="F608" s="205">
        <v>28385.790000000001</v>
      </c>
      <c r="G608" s="206">
        <f t="shared" si="196"/>
        <v>34062.949999999997</v>
      </c>
      <c r="H608" s="78">
        <f t="shared" si="197"/>
        <v>32650</v>
      </c>
      <c r="I608" s="205">
        <v>39180</v>
      </c>
      <c r="J608" s="25">
        <f t="shared" si="198"/>
        <v>0.15022333649904085</v>
      </c>
      <c r="K608" s="25">
        <f t="shared" si="210"/>
        <v>0.15022340403420159</v>
      </c>
      <c r="O608" t="str">
        <f t="shared" si="209"/>
        <v xml:space="preserve">Трансформатор тока ТПЛ-НТЗ-10 500/5 класс точности 0,5S</v>
      </c>
      <c r="Q608" s="141" t="s">
        <v>800</v>
      </c>
      <c r="R608" s="84" t="s">
        <v>762</v>
      </c>
      <c r="S608" s="84" t="s">
        <v>14</v>
      </c>
      <c r="T608" s="106">
        <v>22662.23</v>
      </c>
      <c r="U608" s="86" t="b">
        <f t="shared" si="199"/>
        <v>1</v>
      </c>
      <c r="V608" s="87">
        <f t="shared" si="200"/>
        <v>-5723.5600000000013</v>
      </c>
      <c r="AF608" s="221" t="s">
        <v>800</v>
      </c>
      <c r="AG608" s="207" t="s">
        <v>762</v>
      </c>
      <c r="AH608" s="212" t="s">
        <v>14</v>
      </c>
      <c r="AI608" s="78">
        <v>28200</v>
      </c>
      <c r="AJ608" s="78">
        <f t="shared" si="201"/>
        <v>33840</v>
      </c>
      <c r="AK608" s="72" t="b">
        <f t="shared" si="202"/>
        <v>1</v>
      </c>
      <c r="AL608" s="93">
        <f t="shared" si="203"/>
        <v>-222.94999999999709</v>
      </c>
      <c r="AM608" s="93">
        <f t="shared" si="204"/>
        <v>32436.666666666668</v>
      </c>
      <c r="AN608" s="93">
        <f t="shared" si="205"/>
        <v>38924</v>
      </c>
      <c r="AO608" s="25">
        <f t="shared" si="206"/>
        <v>0.15023640661938534</v>
      </c>
      <c r="AQ608" s="2">
        <f t="shared" si="207"/>
        <v>-256</v>
      </c>
      <c r="AR608" s="2">
        <f t="shared" si="208"/>
        <v>28200</v>
      </c>
      <c r="AS608" t="b">
        <f>AF608='[3]Материалы в ДС'!A580</f>
        <v>1</v>
      </c>
      <c r="AT608" s="95">
        <f>AI608-'[3]Материалы в ДС'!D580</f>
        <v>0</v>
      </c>
    </row>
    <row r="609" ht="15" customHeight="1" outlineLevel="1">
      <c r="A609" s="221" t="s">
        <v>801</v>
      </c>
      <c r="D609" s="207" t="s">
        <v>762</v>
      </c>
      <c r="E609" s="212" t="s">
        <v>14</v>
      </c>
      <c r="F609" s="205">
        <v>28385.790000000001</v>
      </c>
      <c r="G609" s="206">
        <f t="shared" si="196"/>
        <v>34062.949999999997</v>
      </c>
      <c r="H609" s="78">
        <f t="shared" si="197"/>
        <v>32650</v>
      </c>
      <c r="I609" s="205">
        <v>39180</v>
      </c>
      <c r="J609" s="25">
        <f t="shared" si="198"/>
        <v>0.15022333649904085</v>
      </c>
      <c r="K609" s="25">
        <f t="shared" si="210"/>
        <v>0.15022340403420159</v>
      </c>
      <c r="O609" t="str">
        <f t="shared" si="209"/>
        <v xml:space="preserve">Трансформатор тока ТПЛ-НТЗ-10 600/5 класс точности 0,5S</v>
      </c>
      <c r="Q609" s="141" t="s">
        <v>801</v>
      </c>
      <c r="R609" s="84" t="s">
        <v>762</v>
      </c>
      <c r="S609" s="84" t="s">
        <v>14</v>
      </c>
      <c r="T609" s="106">
        <v>22662.23</v>
      </c>
      <c r="U609" s="86" t="b">
        <f t="shared" si="199"/>
        <v>1</v>
      </c>
      <c r="V609" s="87">
        <f t="shared" si="200"/>
        <v>-5723.5600000000013</v>
      </c>
      <c r="AF609" s="221" t="s">
        <v>801</v>
      </c>
      <c r="AG609" s="207" t="s">
        <v>762</v>
      </c>
      <c r="AH609" s="212" t="s">
        <v>14</v>
      </c>
      <c r="AI609" s="78">
        <v>30600</v>
      </c>
      <c r="AJ609" s="78">
        <f t="shared" si="201"/>
        <v>36720</v>
      </c>
      <c r="AK609" s="72" t="b">
        <f t="shared" si="202"/>
        <v>1</v>
      </c>
      <c r="AL609" s="93">
        <f t="shared" si="203"/>
        <v>2657.0500000000029</v>
      </c>
      <c r="AM609" s="93">
        <f t="shared" si="204"/>
        <v>35196.666666666672</v>
      </c>
      <c r="AN609" s="93">
        <f t="shared" si="205"/>
        <v>42236</v>
      </c>
      <c r="AO609" s="25">
        <f t="shared" si="206"/>
        <v>0.15021786492374728</v>
      </c>
      <c r="AQ609" s="2">
        <f t="shared" si="207"/>
        <v>3056</v>
      </c>
      <c r="AR609" s="2">
        <f t="shared" si="208"/>
        <v>30600</v>
      </c>
      <c r="AS609" t="b">
        <f>AF609='[3]Материалы в ДС'!A581</f>
        <v>1</v>
      </c>
      <c r="AT609" s="95">
        <f>AI609-'[3]Материалы в ДС'!D581</f>
        <v>0</v>
      </c>
    </row>
    <row r="610" ht="15.75" outlineLevel="1">
      <c r="A610" s="221" t="s">
        <v>802</v>
      </c>
      <c r="D610" s="207" t="s">
        <v>762</v>
      </c>
      <c r="E610" s="212" t="s">
        <v>14</v>
      </c>
      <c r="F610" s="205">
        <v>28385.790000000001</v>
      </c>
      <c r="G610" s="206">
        <f t="shared" si="196"/>
        <v>34062.949999999997</v>
      </c>
      <c r="H610" s="78">
        <f t="shared" si="197"/>
        <v>32650</v>
      </c>
      <c r="I610" s="205">
        <v>39180</v>
      </c>
      <c r="J610" s="25">
        <f t="shared" si="198"/>
        <v>0.15022333649904085</v>
      </c>
      <c r="K610" s="25">
        <f t="shared" si="210"/>
        <v>0.15022340403420159</v>
      </c>
      <c r="O610" t="str">
        <f t="shared" si="209"/>
        <v xml:space="preserve">Трансформатор тока ТПЛ-НТЗ-10 800/5 класс точности 0,5S</v>
      </c>
      <c r="Q610" s="141" t="s">
        <v>802</v>
      </c>
      <c r="R610" s="84" t="s">
        <v>762</v>
      </c>
      <c r="S610" s="84" t="s">
        <v>14</v>
      </c>
      <c r="T610" s="106">
        <v>22662.23</v>
      </c>
      <c r="U610" s="86" t="b">
        <f t="shared" si="199"/>
        <v>1</v>
      </c>
      <c r="V610" s="87">
        <f t="shared" si="200"/>
        <v>-5723.5600000000013</v>
      </c>
      <c r="AF610" s="221" t="s">
        <v>802</v>
      </c>
      <c r="AG610" s="207" t="s">
        <v>762</v>
      </c>
      <c r="AH610" s="212" t="s">
        <v>14</v>
      </c>
      <c r="AI610" s="78">
        <v>30600</v>
      </c>
      <c r="AJ610" s="78">
        <f t="shared" si="201"/>
        <v>36720</v>
      </c>
      <c r="AK610" s="72" t="b">
        <f t="shared" si="202"/>
        <v>1</v>
      </c>
      <c r="AL610" s="93">
        <f t="shared" si="203"/>
        <v>2657.0500000000029</v>
      </c>
      <c r="AM610" s="93">
        <f t="shared" si="204"/>
        <v>35196.666666666672</v>
      </c>
      <c r="AN610" s="93">
        <f t="shared" si="205"/>
        <v>42236</v>
      </c>
      <c r="AO610" s="25">
        <f t="shared" si="206"/>
        <v>0.15021786492374728</v>
      </c>
      <c r="AQ610" s="2">
        <f t="shared" si="207"/>
        <v>3056</v>
      </c>
      <c r="AR610" s="2">
        <f t="shared" si="208"/>
        <v>30600</v>
      </c>
      <c r="AS610" t="b">
        <f>AF610='[3]Материалы в ДС'!A582</f>
        <v>1</v>
      </c>
      <c r="AT610" s="95">
        <f>AI610-'[3]Материалы в ДС'!D582</f>
        <v>0</v>
      </c>
    </row>
    <row r="611" ht="15.75">
      <c r="A611" s="221" t="s">
        <v>803</v>
      </c>
      <c r="D611" s="207" t="s">
        <v>762</v>
      </c>
      <c r="E611" s="212" t="s">
        <v>14</v>
      </c>
      <c r="F611" s="205">
        <v>28385.790000000001</v>
      </c>
      <c r="G611" s="206">
        <f t="shared" si="196"/>
        <v>34062.949999999997</v>
      </c>
      <c r="H611" s="78">
        <f t="shared" si="197"/>
        <v>32650</v>
      </c>
      <c r="I611" s="205">
        <v>39180</v>
      </c>
      <c r="J611" s="25">
        <f t="shared" si="198"/>
        <v>0.15022333649904085</v>
      </c>
      <c r="K611" s="25">
        <f t="shared" si="210"/>
        <v>0.15022340403420159</v>
      </c>
      <c r="O611" t="str">
        <f t="shared" si="209"/>
        <v xml:space="preserve">Трансформатор тока ТПЛ-НТЗ-10 1000/5 класс точности 0,5S</v>
      </c>
      <c r="Q611" s="141" t="s">
        <v>803</v>
      </c>
      <c r="R611" s="84" t="s">
        <v>762</v>
      </c>
      <c r="S611" s="84" t="s">
        <v>14</v>
      </c>
      <c r="T611" s="106">
        <v>22662.23</v>
      </c>
      <c r="U611" s="86" t="b">
        <f t="shared" si="199"/>
        <v>1</v>
      </c>
      <c r="V611" s="87">
        <f t="shared" si="200"/>
        <v>-5723.5600000000013</v>
      </c>
      <c r="AF611" s="221" t="s">
        <v>803</v>
      </c>
      <c r="AG611" s="207" t="s">
        <v>762</v>
      </c>
      <c r="AH611" s="212" t="s">
        <v>14</v>
      </c>
      <c r="AI611" s="78">
        <v>30600</v>
      </c>
      <c r="AJ611" s="78">
        <f t="shared" si="201"/>
        <v>36720</v>
      </c>
      <c r="AK611" s="72" t="b">
        <f t="shared" si="202"/>
        <v>1</v>
      </c>
      <c r="AL611" s="93">
        <f t="shared" si="203"/>
        <v>2657.0500000000029</v>
      </c>
      <c r="AM611" s="93">
        <f t="shared" si="204"/>
        <v>35196.666666666672</v>
      </c>
      <c r="AN611" s="93">
        <f t="shared" si="205"/>
        <v>42236</v>
      </c>
      <c r="AO611" s="25">
        <f t="shared" si="206"/>
        <v>0.15021786492374728</v>
      </c>
      <c r="AQ611" s="2">
        <f t="shared" si="207"/>
        <v>3056</v>
      </c>
      <c r="AR611" s="2">
        <f t="shared" si="208"/>
        <v>30600</v>
      </c>
      <c r="AS611" t="b">
        <f>AF611='[3]Материалы в ДС'!A583</f>
        <v>1</v>
      </c>
      <c r="AT611" s="95">
        <f>AI611-'[3]Материалы в ДС'!D583</f>
        <v>0</v>
      </c>
    </row>
    <row r="612" ht="15.75" outlineLevel="1">
      <c r="A612" s="221" t="s">
        <v>804</v>
      </c>
      <c r="D612" s="207" t="s">
        <v>762</v>
      </c>
      <c r="E612" s="212" t="s">
        <v>14</v>
      </c>
      <c r="F612" s="205">
        <v>25524.009999999998</v>
      </c>
      <c r="G612" s="206">
        <f t="shared" ref="G612:G675" si="211">ROUND(F612*1.2,2)</f>
        <v>30628.810000000001</v>
      </c>
      <c r="H612" s="78">
        <f t="shared" ref="H612:H675" si="212">ROUND(I612/1.2,2)</f>
        <v>29350</v>
      </c>
      <c r="I612" s="205">
        <v>35220</v>
      </c>
      <c r="J612" s="25">
        <f t="shared" ref="J612:J675" si="213">I612/G612-1</f>
        <v>0.14989775965830865</v>
      </c>
      <c r="K612" s="25">
        <f t="shared" si="210"/>
        <v>0.15022340403420159</v>
      </c>
      <c r="O612" t="str">
        <f t="shared" si="209"/>
        <v xml:space="preserve">Трансформатор тока ТПЛ-НТЗ-10 1200/5 класс точности 0,5S</v>
      </c>
      <c r="Q612" s="141" t="s">
        <v>804</v>
      </c>
      <c r="R612" s="84" t="s">
        <v>762</v>
      </c>
      <c r="S612" s="84" t="s">
        <v>14</v>
      </c>
      <c r="T612" s="106">
        <v>25524.009999999998</v>
      </c>
      <c r="U612" s="86" t="b">
        <f t="shared" ref="U612:U675" si="214">A612=Q612</f>
        <v>1</v>
      </c>
      <c r="V612" s="87">
        <f t="shared" ref="V612:V675" si="215">T612-F612</f>
        <v>0</v>
      </c>
      <c r="AF612" s="221" t="s">
        <v>804</v>
      </c>
      <c r="AG612" s="207" t="s">
        <v>762</v>
      </c>
      <c r="AH612" s="212" t="s">
        <v>14</v>
      </c>
      <c r="AI612" s="78">
        <v>31200</v>
      </c>
      <c r="AJ612" s="78">
        <f t="shared" ref="AJ612:AJ675" si="216">ROUND(AI612*0.2,2)+AI612</f>
        <v>37440</v>
      </c>
      <c r="AK612" s="72" t="b">
        <f t="shared" ref="AK612:AK675" si="217">A612=AF612</f>
        <v>1</v>
      </c>
      <c r="AL612" s="93">
        <f t="shared" ref="AL612:AL675" si="218">AJ612-G612</f>
        <v>6811.1899999999987</v>
      </c>
      <c r="AM612" s="93">
        <f t="shared" ref="AM612:AM643" si="219">AN612/1.2</f>
        <v>35876.666666666672</v>
      </c>
      <c r="AN612" s="93">
        <f t="shared" ref="AN612:AN675" si="220">ROUND(AJ612+AJ612*J612,0)</f>
        <v>43052</v>
      </c>
      <c r="AO612" s="25">
        <f t="shared" ref="AO612:AO675" si="221">(AN612-AJ612)/AJ612</f>
        <v>0.14989316239316239</v>
      </c>
      <c r="AQ612" s="2">
        <f t="shared" ref="AQ612:AQ675" si="222">AN612-I612</f>
        <v>7832</v>
      </c>
      <c r="AR612" s="2">
        <f t="shared" ref="AR612:AR675" si="223">ROUND(AI612,2)</f>
        <v>31200</v>
      </c>
      <c r="AS612" t="b">
        <f>AF612='[3]Материалы в ДС'!A584</f>
        <v>1</v>
      </c>
      <c r="AT612" s="95">
        <f>AI612-'[3]Материалы в ДС'!D584</f>
        <v>0</v>
      </c>
    </row>
    <row r="613" ht="15.75" outlineLevel="1">
      <c r="A613" s="201" t="s">
        <v>805</v>
      </c>
      <c r="D613" s="214"/>
      <c r="E613" s="215" t="s">
        <v>14</v>
      </c>
      <c r="F613" s="218">
        <v>0</v>
      </c>
      <c r="G613" s="217"/>
      <c r="H613" s="98">
        <f t="shared" si="212"/>
        <v>0</v>
      </c>
      <c r="I613" s="218"/>
      <c r="J613" s="25"/>
      <c r="K613" s="25">
        <f t="shared" si="210"/>
        <v>0.15022340403420159</v>
      </c>
      <c r="O613" t="str">
        <f t="shared" si="209"/>
        <v xml:space="preserve">Трансформатор тока ТПЛ-НТЗ-10 1500/5 класс точности 0,5S</v>
      </c>
      <c r="Q613" s="66" t="s">
        <v>805</v>
      </c>
      <c r="R613" s="219"/>
      <c r="S613" s="102"/>
      <c r="T613" s="102"/>
      <c r="U613" s="86" t="b">
        <f t="shared" si="214"/>
        <v>1</v>
      </c>
      <c r="V613" s="87">
        <f t="shared" si="215"/>
        <v>0</v>
      </c>
      <c r="AF613" s="201" t="s">
        <v>805</v>
      </c>
      <c r="AG613" s="214"/>
      <c r="AH613" s="215"/>
      <c r="AI613" s="98"/>
      <c r="AJ613" s="104"/>
      <c r="AK613" s="72" t="b">
        <f t="shared" si="217"/>
        <v>1</v>
      </c>
      <c r="AL613" s="70"/>
      <c r="AM613" s="70"/>
      <c r="AN613" s="70"/>
      <c r="AQ613" s="2"/>
      <c r="AR613" s="2"/>
      <c r="AT613" s="95"/>
    </row>
    <row r="614" ht="15.75" outlineLevel="1">
      <c r="A614" s="221" t="s">
        <v>806</v>
      </c>
      <c r="D614" s="207" t="s">
        <v>762</v>
      </c>
      <c r="E614" s="212" t="s">
        <v>14</v>
      </c>
      <c r="F614" s="205">
        <v>28153.759999999998</v>
      </c>
      <c r="G614" s="206">
        <f t="shared" si="211"/>
        <v>33784.510000000002</v>
      </c>
      <c r="H614" s="78">
        <f t="shared" si="212"/>
        <v>39225.830000000002</v>
      </c>
      <c r="I614" s="205">
        <v>47071</v>
      </c>
      <c r="J614" s="25">
        <f t="shared" si="213"/>
        <v>0.39327165023260657</v>
      </c>
      <c r="K614" s="25">
        <f t="shared" si="210"/>
        <v>0.15022340403420159</v>
      </c>
      <c r="O614" t="str">
        <f t="shared" si="209"/>
        <v xml:space="preserve">Трансформатор тока ТПЛ-НТЗ-10 2000/5 класс точности 0,5S</v>
      </c>
      <c r="Q614" s="141" t="s">
        <v>806</v>
      </c>
      <c r="R614" s="84" t="s">
        <v>762</v>
      </c>
      <c r="S614" s="84" t="s">
        <v>14</v>
      </c>
      <c r="T614" s="106">
        <v>24373.110000000001</v>
      </c>
      <c r="U614" s="86" t="b">
        <f t="shared" si="214"/>
        <v>1</v>
      </c>
      <c r="V614" s="87">
        <f t="shared" si="215"/>
        <v>-3780.6499999999978</v>
      </c>
      <c r="AF614" s="221" t="s">
        <v>806</v>
      </c>
      <c r="AG614" s="207" t="s">
        <v>762</v>
      </c>
      <c r="AH614" s="212" t="s">
        <v>14</v>
      </c>
      <c r="AI614" s="78">
        <v>30000</v>
      </c>
      <c r="AJ614" s="78">
        <f t="shared" si="216"/>
        <v>36000</v>
      </c>
      <c r="AK614" s="72" t="b">
        <f t="shared" si="217"/>
        <v>1</v>
      </c>
      <c r="AL614" s="93">
        <f t="shared" si="218"/>
        <v>2215.489999999998</v>
      </c>
      <c r="AM614" s="93">
        <f t="shared" si="219"/>
        <v>41798.333333333336</v>
      </c>
      <c r="AN614" s="93">
        <f t="shared" si="220"/>
        <v>50158</v>
      </c>
      <c r="AO614" s="25">
        <f t="shared" si="221"/>
        <v>0.39327777777777778</v>
      </c>
      <c r="AQ614" s="2">
        <f t="shared" si="222"/>
        <v>3087</v>
      </c>
      <c r="AR614" s="2">
        <f t="shared" si="223"/>
        <v>30000</v>
      </c>
      <c r="AS614" t="b">
        <f>AF614='[3]Материалы в ДС'!A586</f>
        <v>1</v>
      </c>
      <c r="AT614" s="95">
        <f>AI614-'[3]Материалы в ДС'!D586</f>
        <v>0</v>
      </c>
    </row>
    <row r="615" ht="15.75" outlineLevel="1">
      <c r="A615" s="221" t="s">
        <v>807</v>
      </c>
      <c r="D615" s="207" t="s">
        <v>762</v>
      </c>
      <c r="E615" s="212" t="s">
        <v>14</v>
      </c>
      <c r="F615" s="205">
        <v>28153.759999999998</v>
      </c>
      <c r="G615" s="206">
        <f t="shared" si="211"/>
        <v>33784.510000000002</v>
      </c>
      <c r="H615" s="78">
        <f t="shared" si="212"/>
        <v>39225.830000000002</v>
      </c>
      <c r="I615" s="205">
        <v>47071</v>
      </c>
      <c r="J615" s="25">
        <f t="shared" si="213"/>
        <v>0.39327165023260657</v>
      </c>
      <c r="K615" s="25">
        <f t="shared" si="210"/>
        <v>0.14989768457229102</v>
      </c>
      <c r="O615" t="str">
        <f t="shared" si="209"/>
        <v xml:space="preserve">Трансформатор тока ТШЛ-НТЗ-10</v>
      </c>
      <c r="Q615" s="141" t="s">
        <v>807</v>
      </c>
      <c r="R615" s="84" t="s">
        <v>762</v>
      </c>
      <c r="S615" s="84" t="s">
        <v>14</v>
      </c>
      <c r="T615" s="106">
        <v>24373.110000000001</v>
      </c>
      <c r="U615" s="86" t="b">
        <f t="shared" si="214"/>
        <v>1</v>
      </c>
      <c r="V615" s="87">
        <f t="shared" si="215"/>
        <v>-3780.6499999999978</v>
      </c>
      <c r="AF615" s="221" t="s">
        <v>807</v>
      </c>
      <c r="AG615" s="207" t="s">
        <v>762</v>
      </c>
      <c r="AH615" s="212" t="s">
        <v>14</v>
      </c>
      <c r="AI615" s="78">
        <v>30000</v>
      </c>
      <c r="AJ615" s="78">
        <f t="shared" si="216"/>
        <v>36000</v>
      </c>
      <c r="AK615" s="72" t="b">
        <f t="shared" si="217"/>
        <v>1</v>
      </c>
      <c r="AL615" s="93">
        <f t="shared" si="218"/>
        <v>2215.489999999998</v>
      </c>
      <c r="AM615" s="93">
        <f t="shared" si="219"/>
        <v>41798.333333333336</v>
      </c>
      <c r="AN615" s="93">
        <f t="shared" si="220"/>
        <v>50158</v>
      </c>
      <c r="AO615" s="25">
        <f t="shared" si="221"/>
        <v>0.39327777777777778</v>
      </c>
      <c r="AQ615" s="2">
        <f t="shared" si="222"/>
        <v>3087</v>
      </c>
      <c r="AR615" s="2">
        <f t="shared" si="223"/>
        <v>30000</v>
      </c>
      <c r="AS615" t="b">
        <f>AF615='[3]Материалы в ДС'!A587</f>
        <v>1</v>
      </c>
      <c r="AT615" s="95">
        <f>AI615-'[3]Материалы в ДС'!D587</f>
        <v>0</v>
      </c>
    </row>
    <row r="616" ht="15.75" outlineLevel="1">
      <c r="A616" s="221" t="s">
        <v>808</v>
      </c>
      <c r="D616" s="207" t="s">
        <v>762</v>
      </c>
      <c r="E616" s="212" t="s">
        <v>14</v>
      </c>
      <c r="F616" s="205">
        <v>28153.759999999998</v>
      </c>
      <c r="G616" s="206">
        <f t="shared" si="211"/>
        <v>33784.510000000002</v>
      </c>
      <c r="H616" s="78">
        <f t="shared" si="212"/>
        <v>39225.830000000002</v>
      </c>
      <c r="I616" s="205">
        <v>47071</v>
      </c>
      <c r="J616" s="25">
        <f t="shared" si="213"/>
        <v>0.39327165023260657</v>
      </c>
      <c r="K616" s="25"/>
      <c r="O616" t="str">
        <f t="shared" si="209"/>
        <v xml:space="preserve">Трансформатор тока ТШЛ-НТЗ-10 1000/5 класс точности 0,5S</v>
      </c>
      <c r="Q616" s="141" t="s">
        <v>808</v>
      </c>
      <c r="R616" s="84" t="s">
        <v>762</v>
      </c>
      <c r="S616" s="84" t="s">
        <v>14</v>
      </c>
      <c r="T616" s="106">
        <v>24373.110000000001</v>
      </c>
      <c r="U616" s="86" t="b">
        <f t="shared" si="214"/>
        <v>1</v>
      </c>
      <c r="V616" s="87">
        <f t="shared" si="215"/>
        <v>-3780.6499999999978</v>
      </c>
      <c r="AF616" s="221" t="s">
        <v>808</v>
      </c>
      <c r="AG616" s="207" t="s">
        <v>762</v>
      </c>
      <c r="AH616" s="212" t="s">
        <v>14</v>
      </c>
      <c r="AI616" s="78">
        <v>30000</v>
      </c>
      <c r="AJ616" s="78">
        <f t="shared" si="216"/>
        <v>36000</v>
      </c>
      <c r="AK616" s="72" t="b">
        <f t="shared" si="217"/>
        <v>1</v>
      </c>
      <c r="AL616" s="93">
        <f t="shared" si="218"/>
        <v>2215.489999999998</v>
      </c>
      <c r="AM616" s="93">
        <f t="shared" si="219"/>
        <v>41798.333333333336</v>
      </c>
      <c r="AN616" s="93">
        <f t="shared" si="220"/>
        <v>50158</v>
      </c>
      <c r="AO616" s="25">
        <f t="shared" si="221"/>
        <v>0.39327777777777778</v>
      </c>
      <c r="AQ616" s="2">
        <f t="shared" si="222"/>
        <v>3087</v>
      </c>
      <c r="AR616" s="2">
        <f t="shared" si="223"/>
        <v>30000</v>
      </c>
      <c r="AS616" t="b">
        <f>AF616='[3]Материалы в ДС'!A588</f>
        <v>1</v>
      </c>
      <c r="AT616" s="95">
        <f>AI616-'[3]Материалы в ДС'!D588</f>
        <v>0</v>
      </c>
    </row>
    <row r="617" ht="15.75" outlineLevel="1">
      <c r="A617" s="221" t="s">
        <v>809</v>
      </c>
      <c r="D617" s="207" t="s">
        <v>762</v>
      </c>
      <c r="E617" s="212" t="s">
        <v>14</v>
      </c>
      <c r="F617" s="205">
        <v>28153.759999999998</v>
      </c>
      <c r="G617" s="206">
        <f t="shared" si="211"/>
        <v>33784.510000000002</v>
      </c>
      <c r="H617" s="78">
        <f t="shared" si="212"/>
        <v>39225.830000000002</v>
      </c>
      <c r="I617" s="205">
        <v>47071</v>
      </c>
      <c r="J617" s="25">
        <f t="shared" si="213"/>
        <v>0.39327165023260657</v>
      </c>
      <c r="K617" s="25">
        <f t="shared" si="210"/>
        <v>0.39327144935525499</v>
      </c>
      <c r="O617" t="str">
        <f t="shared" si="209"/>
        <v xml:space="preserve">Трансформатор тока ТШЛ-НТЗ-10 1200/5 класс точности 0,5S</v>
      </c>
      <c r="Q617" s="141" t="s">
        <v>809</v>
      </c>
      <c r="R617" s="84" t="s">
        <v>762</v>
      </c>
      <c r="S617" s="84" t="s">
        <v>14</v>
      </c>
      <c r="T617" s="106">
        <v>24373.110000000001</v>
      </c>
      <c r="U617" s="86" t="b">
        <f t="shared" si="214"/>
        <v>1</v>
      </c>
      <c r="V617" s="87">
        <f t="shared" si="215"/>
        <v>-3780.6499999999978</v>
      </c>
      <c r="AF617" s="221" t="s">
        <v>809</v>
      </c>
      <c r="AG617" s="207" t="s">
        <v>762</v>
      </c>
      <c r="AH617" s="212" t="s">
        <v>14</v>
      </c>
      <c r="AI617" s="78">
        <v>30000</v>
      </c>
      <c r="AJ617" s="78">
        <f t="shared" si="216"/>
        <v>36000</v>
      </c>
      <c r="AK617" s="72" t="b">
        <f t="shared" si="217"/>
        <v>1</v>
      </c>
      <c r="AL617" s="93">
        <f t="shared" si="218"/>
        <v>2215.489999999998</v>
      </c>
      <c r="AM617" s="93">
        <f t="shared" si="219"/>
        <v>41798.333333333336</v>
      </c>
      <c r="AN617" s="93">
        <f t="shared" si="220"/>
        <v>50158</v>
      </c>
      <c r="AO617" s="25">
        <f t="shared" si="221"/>
        <v>0.39327777777777778</v>
      </c>
      <c r="AQ617" s="2">
        <f t="shared" si="222"/>
        <v>3087</v>
      </c>
      <c r="AR617" s="2">
        <f t="shared" si="223"/>
        <v>30000</v>
      </c>
      <c r="AS617" t="b">
        <f>AF617='[3]Материалы в ДС'!A589</f>
        <v>1</v>
      </c>
      <c r="AT617" s="95">
        <f>AI617-'[3]Материалы в ДС'!D589</f>
        <v>0</v>
      </c>
    </row>
    <row r="618" ht="15.75" outlineLevel="1">
      <c r="A618" s="221" t="s">
        <v>810</v>
      </c>
      <c r="D618" s="207" t="s">
        <v>762</v>
      </c>
      <c r="E618" s="212" t="s">
        <v>14</v>
      </c>
      <c r="F618" s="205">
        <v>28153.759999999998</v>
      </c>
      <c r="G618" s="206">
        <f t="shared" si="211"/>
        <v>33784.510000000002</v>
      </c>
      <c r="H618" s="78">
        <f t="shared" si="212"/>
        <v>39225.830000000002</v>
      </c>
      <c r="I618" s="205">
        <v>47071</v>
      </c>
      <c r="J618" s="25">
        <f t="shared" si="213"/>
        <v>0.39327165023260657</v>
      </c>
      <c r="K618" s="25">
        <f t="shared" si="210"/>
        <v>0.39327144935525499</v>
      </c>
      <c r="O618" t="str">
        <f t="shared" si="209"/>
        <v xml:space="preserve">Трансформатор тока ТШЛ-НТЗ-10 1500/5 класс точности 0,5S</v>
      </c>
      <c r="Q618" s="141" t="s">
        <v>810</v>
      </c>
      <c r="R618" s="84" t="s">
        <v>762</v>
      </c>
      <c r="S618" s="84" t="s">
        <v>14</v>
      </c>
      <c r="T618" s="106">
        <v>24373.110000000001</v>
      </c>
      <c r="U618" s="86" t="b">
        <f t="shared" si="214"/>
        <v>1</v>
      </c>
      <c r="V618" s="87">
        <f t="shared" si="215"/>
        <v>-3780.6499999999978</v>
      </c>
      <c r="AF618" s="221" t="s">
        <v>810</v>
      </c>
      <c r="AG618" s="207" t="s">
        <v>762</v>
      </c>
      <c r="AH618" s="212" t="s">
        <v>14</v>
      </c>
      <c r="AI618" s="78">
        <v>30000</v>
      </c>
      <c r="AJ618" s="78">
        <f t="shared" si="216"/>
        <v>36000</v>
      </c>
      <c r="AK618" s="72" t="b">
        <f t="shared" si="217"/>
        <v>1</v>
      </c>
      <c r="AL618" s="93">
        <f t="shared" si="218"/>
        <v>2215.489999999998</v>
      </c>
      <c r="AM618" s="93">
        <f t="shared" si="219"/>
        <v>41798.333333333336</v>
      </c>
      <c r="AN618" s="93">
        <f t="shared" si="220"/>
        <v>50158</v>
      </c>
      <c r="AO618" s="25">
        <f t="shared" si="221"/>
        <v>0.39327777777777778</v>
      </c>
      <c r="AQ618" s="2">
        <f t="shared" si="222"/>
        <v>3087</v>
      </c>
      <c r="AR618" s="2">
        <f t="shared" si="223"/>
        <v>30000</v>
      </c>
      <c r="AS618" t="b">
        <f>AF618='[3]Материалы в ДС'!A590</f>
        <v>1</v>
      </c>
      <c r="AT618" s="95">
        <f>AI618-'[3]Материалы в ДС'!D590</f>
        <v>0</v>
      </c>
    </row>
    <row r="619" ht="15.75" outlineLevel="1">
      <c r="A619" s="221" t="s">
        <v>811</v>
      </c>
      <c r="D619" s="207" t="s">
        <v>762</v>
      </c>
      <c r="E619" s="212" t="s">
        <v>14</v>
      </c>
      <c r="F619" s="205">
        <v>28153.759999999998</v>
      </c>
      <c r="G619" s="206">
        <f t="shared" si="211"/>
        <v>33784.510000000002</v>
      </c>
      <c r="H619" s="78">
        <f t="shared" si="212"/>
        <v>39225.830000000002</v>
      </c>
      <c r="I619" s="205">
        <v>47071</v>
      </c>
      <c r="J619" s="25">
        <f t="shared" si="213"/>
        <v>0.39327165023260657</v>
      </c>
      <c r="K619" s="25">
        <f t="shared" si="210"/>
        <v>0.39327144935525499</v>
      </c>
      <c r="O619" t="str">
        <f t="shared" si="209"/>
        <v xml:space="preserve">Трансформатор тока ТШЛ-НТЗ-10 2000/5 класс точности 0,5S</v>
      </c>
      <c r="Q619" s="141" t="s">
        <v>811</v>
      </c>
      <c r="R619" s="84" t="s">
        <v>762</v>
      </c>
      <c r="S619" s="84" t="s">
        <v>14</v>
      </c>
      <c r="T619" s="106">
        <v>24373.110000000001</v>
      </c>
      <c r="U619" s="86" t="b">
        <f t="shared" si="214"/>
        <v>1</v>
      </c>
      <c r="V619" s="87">
        <f t="shared" si="215"/>
        <v>-3780.6499999999978</v>
      </c>
      <c r="AF619" s="221" t="s">
        <v>811</v>
      </c>
      <c r="AG619" s="207" t="s">
        <v>762</v>
      </c>
      <c r="AH619" s="212" t="s">
        <v>14</v>
      </c>
      <c r="AI619" s="78">
        <v>30000</v>
      </c>
      <c r="AJ619" s="78">
        <f t="shared" si="216"/>
        <v>36000</v>
      </c>
      <c r="AK619" s="72" t="b">
        <f t="shared" si="217"/>
        <v>1</v>
      </c>
      <c r="AL619" s="93">
        <f t="shared" si="218"/>
        <v>2215.489999999998</v>
      </c>
      <c r="AM619" s="93">
        <f t="shared" si="219"/>
        <v>41798.333333333336</v>
      </c>
      <c r="AN619" s="93">
        <f t="shared" si="220"/>
        <v>50158</v>
      </c>
      <c r="AO619" s="25">
        <f t="shared" si="221"/>
        <v>0.39327777777777778</v>
      </c>
      <c r="AQ619" s="2">
        <f t="shared" si="222"/>
        <v>3087</v>
      </c>
      <c r="AR619" s="2">
        <f t="shared" si="223"/>
        <v>30000</v>
      </c>
      <c r="AS619" t="b">
        <f>AF619='[3]Материалы в ДС'!A591</f>
        <v>1</v>
      </c>
      <c r="AT619" s="95">
        <f>AI619-'[3]Материалы в ДС'!D591</f>
        <v>0</v>
      </c>
    </row>
    <row r="620" ht="15.75" outlineLevel="1">
      <c r="A620" s="221" t="s">
        <v>812</v>
      </c>
      <c r="D620" s="207" t="s">
        <v>762</v>
      </c>
      <c r="E620" s="212" t="s">
        <v>14</v>
      </c>
      <c r="F620" s="205">
        <v>28153.759999999998</v>
      </c>
      <c r="G620" s="206">
        <f t="shared" si="211"/>
        <v>33784.510000000002</v>
      </c>
      <c r="H620" s="78">
        <f t="shared" si="212"/>
        <v>37916.669999999998</v>
      </c>
      <c r="I620" s="205">
        <v>45500</v>
      </c>
      <c r="J620" s="25">
        <f t="shared" si="213"/>
        <v>0.34677104980951312</v>
      </c>
      <c r="K620" s="25">
        <f t="shared" si="210"/>
        <v>0.39327144935525499</v>
      </c>
      <c r="O620" t="str">
        <f t="shared" si="209"/>
        <v xml:space="preserve">Трансформатор тока ТШЛ-НТЗ-10 2500/5 класс точности 0,5S</v>
      </c>
      <c r="Q620" s="141" t="s">
        <v>812</v>
      </c>
      <c r="R620" s="84" t="s">
        <v>762</v>
      </c>
      <c r="S620" s="84" t="s">
        <v>14</v>
      </c>
      <c r="T620" s="106">
        <v>28153.759999999998</v>
      </c>
      <c r="U620" s="86" t="b">
        <f t="shared" si="214"/>
        <v>1</v>
      </c>
      <c r="V620" s="87">
        <f t="shared" si="215"/>
        <v>0</v>
      </c>
      <c r="AF620" s="221" t="s">
        <v>812</v>
      </c>
      <c r="AG620" s="207" t="s">
        <v>762</v>
      </c>
      <c r="AH620" s="212" t="s">
        <v>14</v>
      </c>
      <c r="AI620" s="78">
        <v>32400</v>
      </c>
      <c r="AJ620" s="78">
        <f t="shared" si="216"/>
        <v>38880</v>
      </c>
      <c r="AK620" s="72" t="b">
        <f t="shared" si="217"/>
        <v>1</v>
      </c>
      <c r="AL620" s="93">
        <f t="shared" si="218"/>
        <v>5095.489999999998</v>
      </c>
      <c r="AM620" s="93">
        <f t="shared" si="219"/>
        <v>43635</v>
      </c>
      <c r="AN620" s="93">
        <f t="shared" si="220"/>
        <v>52362</v>
      </c>
      <c r="AO620" s="25">
        <f t="shared" si="221"/>
        <v>0.34675925925925927</v>
      </c>
      <c r="AQ620" s="2">
        <f t="shared" si="222"/>
        <v>6862</v>
      </c>
      <c r="AR620" s="2">
        <f t="shared" si="223"/>
        <v>32400</v>
      </c>
      <c r="AS620" t="b">
        <f>AF620='[3]Материалы в ДС'!A592</f>
        <v>1</v>
      </c>
      <c r="AT620" s="95">
        <f>AI620-'[3]Материалы в ДС'!D592</f>
        <v>0</v>
      </c>
    </row>
    <row r="621" ht="15.75" outlineLevel="1">
      <c r="A621" s="221" t="s">
        <v>813</v>
      </c>
      <c r="D621" s="207" t="s">
        <v>762</v>
      </c>
      <c r="E621" s="212" t="s">
        <v>14</v>
      </c>
      <c r="F621" s="205">
        <v>28153.759999999998</v>
      </c>
      <c r="G621" s="206">
        <f t="shared" si="211"/>
        <v>33784.510000000002</v>
      </c>
      <c r="H621" s="78">
        <f t="shared" si="212"/>
        <v>37916.669999999998</v>
      </c>
      <c r="I621" s="205">
        <v>45500</v>
      </c>
      <c r="J621" s="25">
        <f t="shared" si="213"/>
        <v>0.34677104980951312</v>
      </c>
      <c r="K621" s="25">
        <f t="shared" si="210"/>
        <v>0.39327144935525499</v>
      </c>
      <c r="O621" t="str">
        <f t="shared" si="209"/>
        <v xml:space="preserve">Трансформатор тока ТШЛ-НТЗ-10 3000/5 класс точности 0,5S</v>
      </c>
      <c r="Q621" s="141" t="s">
        <v>813</v>
      </c>
      <c r="R621" s="84" t="s">
        <v>762</v>
      </c>
      <c r="S621" s="84" t="s">
        <v>14</v>
      </c>
      <c r="T621" s="106">
        <v>28153.759999999998</v>
      </c>
      <c r="U621" s="86" t="b">
        <f t="shared" si="214"/>
        <v>1</v>
      </c>
      <c r="V621" s="87">
        <f t="shared" si="215"/>
        <v>0</v>
      </c>
      <c r="AF621" s="221" t="s">
        <v>813</v>
      </c>
      <c r="AG621" s="207" t="s">
        <v>762</v>
      </c>
      <c r="AH621" s="212" t="s">
        <v>14</v>
      </c>
      <c r="AI621" s="78">
        <v>32400</v>
      </c>
      <c r="AJ621" s="78">
        <f t="shared" si="216"/>
        <v>38880</v>
      </c>
      <c r="AK621" s="72" t="b">
        <f t="shared" si="217"/>
        <v>1</v>
      </c>
      <c r="AL621" s="93">
        <f t="shared" si="218"/>
        <v>5095.489999999998</v>
      </c>
      <c r="AM621" s="93">
        <f t="shared" si="219"/>
        <v>43635</v>
      </c>
      <c r="AN621" s="93">
        <f t="shared" si="220"/>
        <v>52362</v>
      </c>
      <c r="AO621" s="25">
        <f t="shared" si="221"/>
        <v>0.34675925925925927</v>
      </c>
      <c r="AQ621" s="2">
        <f t="shared" si="222"/>
        <v>6862</v>
      </c>
      <c r="AR621" s="2">
        <f t="shared" si="223"/>
        <v>32400</v>
      </c>
      <c r="AS621" t="b">
        <f>AF621='[3]Материалы в ДС'!A593</f>
        <v>1</v>
      </c>
      <c r="AT621" s="95">
        <f>AI621-'[3]Материалы в ДС'!D593</f>
        <v>0</v>
      </c>
    </row>
    <row r="622" ht="15.75" outlineLevel="1">
      <c r="A622" s="221" t="s">
        <v>814</v>
      </c>
      <c r="D622" s="207" t="s">
        <v>762</v>
      </c>
      <c r="E622" s="212" t="s">
        <v>14</v>
      </c>
      <c r="F622" s="205">
        <v>28153.759999999998</v>
      </c>
      <c r="G622" s="206">
        <f t="shared" si="211"/>
        <v>33784.510000000002</v>
      </c>
      <c r="H622" s="78">
        <f t="shared" si="212"/>
        <v>37916.669999999998</v>
      </c>
      <c r="I622" s="205">
        <v>45500</v>
      </c>
      <c r="J622" s="25">
        <f t="shared" si="213"/>
        <v>0.34677104980951312</v>
      </c>
      <c r="K622" s="25">
        <f t="shared" si="210"/>
        <v>0.39327144935525499</v>
      </c>
      <c r="O622" t="str">
        <f t="shared" si="209"/>
        <v xml:space="preserve">Трансформатор тока ТШЛ-НТЗ-10 4000/5 класс точности 0,5S</v>
      </c>
      <c r="Q622" s="141" t="s">
        <v>814</v>
      </c>
      <c r="R622" s="84" t="s">
        <v>762</v>
      </c>
      <c r="S622" s="84" t="s">
        <v>14</v>
      </c>
      <c r="T622" s="106">
        <v>28153.759999999998</v>
      </c>
      <c r="U622" s="86" t="b">
        <f t="shared" si="214"/>
        <v>1</v>
      </c>
      <c r="V622" s="87">
        <f t="shared" si="215"/>
        <v>0</v>
      </c>
      <c r="AF622" s="221" t="s">
        <v>814</v>
      </c>
      <c r="AG622" s="207" t="s">
        <v>762</v>
      </c>
      <c r="AH622" s="212" t="s">
        <v>14</v>
      </c>
      <c r="AI622" s="78">
        <v>32400</v>
      </c>
      <c r="AJ622" s="78">
        <f t="shared" si="216"/>
        <v>38880</v>
      </c>
      <c r="AK622" s="72" t="b">
        <f t="shared" si="217"/>
        <v>1</v>
      </c>
      <c r="AL622" s="93">
        <f t="shared" si="218"/>
        <v>5095.489999999998</v>
      </c>
      <c r="AM622" s="93">
        <f t="shared" si="219"/>
        <v>43635</v>
      </c>
      <c r="AN622" s="93">
        <f t="shared" si="220"/>
        <v>52362</v>
      </c>
      <c r="AO622" s="25">
        <f t="shared" si="221"/>
        <v>0.34675925925925927</v>
      </c>
      <c r="AQ622" s="2">
        <f t="shared" si="222"/>
        <v>6862</v>
      </c>
      <c r="AR622" s="2">
        <f t="shared" si="223"/>
        <v>32400</v>
      </c>
      <c r="AS622" t="b">
        <f>AF622='[3]Материалы в ДС'!A594</f>
        <v>1</v>
      </c>
      <c r="AT622" s="95">
        <f>AI622-'[3]Материалы в ДС'!D594</f>
        <v>0</v>
      </c>
    </row>
    <row r="623" ht="15.75" outlineLevel="1">
      <c r="A623" s="201" t="s">
        <v>815</v>
      </c>
      <c r="D623" s="214"/>
      <c r="E623" s="215" t="s">
        <v>14</v>
      </c>
      <c r="F623" s="218">
        <v>0</v>
      </c>
      <c r="G623" s="217"/>
      <c r="H623" s="217">
        <f t="shared" si="212"/>
        <v>0</v>
      </c>
      <c r="I623" s="226"/>
      <c r="J623" s="25"/>
      <c r="K623" s="25">
        <f t="shared" si="210"/>
        <v>0.34677108847983362</v>
      </c>
      <c r="O623" t="str">
        <f t="shared" si="209"/>
        <v xml:space="preserve">Трансформатор тока ТШЛ-НТЗ-10 5000/5 класс точности 0,5S</v>
      </c>
      <c r="Q623" s="66" t="s">
        <v>815</v>
      </c>
      <c r="R623" s="219"/>
      <c r="S623" s="102"/>
      <c r="T623" s="102"/>
      <c r="U623" s="86" t="b">
        <f t="shared" si="214"/>
        <v>1</v>
      </c>
      <c r="V623" s="87">
        <f t="shared" si="215"/>
        <v>0</v>
      </c>
      <c r="AF623" s="201" t="s">
        <v>815</v>
      </c>
      <c r="AG623" s="214"/>
      <c r="AH623" s="215"/>
      <c r="AI623" s="98"/>
      <c r="AJ623" s="104"/>
      <c r="AK623" s="72" t="b">
        <f t="shared" si="217"/>
        <v>1</v>
      </c>
      <c r="AL623" s="70"/>
      <c r="AM623" s="70"/>
      <c r="AN623" s="70"/>
      <c r="AQ623" s="2"/>
      <c r="AR623" s="2">
        <f t="shared" si="223"/>
        <v>0</v>
      </c>
      <c r="AS623" t="b">
        <f>AF623='[3]Материалы в ДС'!A595</f>
        <v>1</v>
      </c>
      <c r="AT623" s="95">
        <f>AI623-'[3]Материалы в ДС'!D595</f>
        <v>0</v>
      </c>
    </row>
    <row r="624" ht="15.75" outlineLevel="1">
      <c r="A624" s="221" t="s">
        <v>816</v>
      </c>
      <c r="D624" s="207" t="s">
        <v>762</v>
      </c>
      <c r="E624" s="212" t="s">
        <v>14</v>
      </c>
      <c r="F624" s="205">
        <v>18385.939999999999</v>
      </c>
      <c r="G624" s="206">
        <f t="shared" si="211"/>
        <v>22063.130000000001</v>
      </c>
      <c r="H624" s="78">
        <f t="shared" si="212"/>
        <v>21141.670000000002</v>
      </c>
      <c r="I624" s="205">
        <v>25370</v>
      </c>
      <c r="J624" s="25">
        <f t="shared" si="213"/>
        <v>0.14988217900180079</v>
      </c>
      <c r="K624" s="25">
        <f t="shared" si="210"/>
        <v>0.34677108847983362</v>
      </c>
      <c r="O624" t="str">
        <f t="shared" si="209"/>
        <v xml:space="preserve">Трансформатор тока ТШЛ-НТЗ-10 6000/5 класс точности 0,5S</v>
      </c>
      <c r="Q624" s="141" t="s">
        <v>816</v>
      </c>
      <c r="R624" s="84" t="s">
        <v>762</v>
      </c>
      <c r="S624" s="84" t="s">
        <v>14</v>
      </c>
      <c r="T624" s="106">
        <v>18385.939999999999</v>
      </c>
      <c r="U624" s="86" t="b">
        <f t="shared" si="214"/>
        <v>1</v>
      </c>
      <c r="V624" s="87">
        <f t="shared" si="215"/>
        <v>0</v>
      </c>
      <c r="AF624" s="221" t="s">
        <v>816</v>
      </c>
      <c r="AG624" s="207" t="s">
        <v>762</v>
      </c>
      <c r="AH624" s="212" t="s">
        <v>14</v>
      </c>
      <c r="AI624" s="78">
        <v>21000</v>
      </c>
      <c r="AJ624" s="78">
        <f t="shared" si="216"/>
        <v>25200</v>
      </c>
      <c r="AK624" s="72" t="b">
        <f t="shared" si="217"/>
        <v>1</v>
      </c>
      <c r="AL624" s="93">
        <f t="shared" si="218"/>
        <v>3136.869999999999</v>
      </c>
      <c r="AM624" s="93">
        <f t="shared" si="219"/>
        <v>24147.5</v>
      </c>
      <c r="AN624" s="93">
        <f t="shared" si="220"/>
        <v>28977</v>
      </c>
      <c r="AO624" s="25">
        <f t="shared" si="221"/>
        <v>0.14988095238095239</v>
      </c>
      <c r="AQ624" s="2">
        <f t="shared" si="222"/>
        <v>3607</v>
      </c>
      <c r="AR624" s="2">
        <f t="shared" si="223"/>
        <v>21000</v>
      </c>
      <c r="AS624" t="b">
        <f>AF624='[3]Материалы в ДС'!A596</f>
        <v>1</v>
      </c>
      <c r="AT624" s="95">
        <f>AI624-'[3]Материалы в ДС'!D596</f>
        <v>0</v>
      </c>
    </row>
    <row r="625" ht="15.75" outlineLevel="1">
      <c r="A625" s="221" t="s">
        <v>817</v>
      </c>
      <c r="D625" s="207" t="s">
        <v>762</v>
      </c>
      <c r="E625" s="212" t="s">
        <v>14</v>
      </c>
      <c r="F625" s="205">
        <v>18674.349999999999</v>
      </c>
      <c r="G625" s="206">
        <f t="shared" si="211"/>
        <v>22409.220000000001</v>
      </c>
      <c r="H625" s="78">
        <f t="shared" si="212"/>
        <v>21475</v>
      </c>
      <c r="I625" s="205">
        <v>25770</v>
      </c>
      <c r="J625" s="25">
        <f t="shared" si="213"/>
        <v>0.14997309143290116</v>
      </c>
      <c r="K625" s="25">
        <f t="shared" si="210"/>
        <v>0.34677108847983362</v>
      </c>
      <c r="O625" t="str">
        <f t="shared" si="209"/>
        <v xml:space="preserve">Трансформатор напряжения ЗНОЛ-НТЗ</v>
      </c>
      <c r="Q625" s="141" t="s">
        <v>817</v>
      </c>
      <c r="R625" s="84" t="s">
        <v>762</v>
      </c>
      <c r="S625" s="84" t="s">
        <v>14</v>
      </c>
      <c r="T625" s="106">
        <v>18674.349999999999</v>
      </c>
      <c r="U625" s="86" t="b">
        <f t="shared" si="214"/>
        <v>1</v>
      </c>
      <c r="V625" s="87">
        <f t="shared" si="215"/>
        <v>0</v>
      </c>
      <c r="AF625" s="221" t="s">
        <v>817</v>
      </c>
      <c r="AG625" s="207" t="s">
        <v>762</v>
      </c>
      <c r="AH625" s="212" t="s">
        <v>14</v>
      </c>
      <c r="AI625" s="78">
        <v>21600</v>
      </c>
      <c r="AJ625" s="78">
        <f t="shared" si="216"/>
        <v>25920</v>
      </c>
      <c r="AK625" s="72" t="b">
        <f t="shared" si="217"/>
        <v>1</v>
      </c>
      <c r="AL625" s="93">
        <f t="shared" si="218"/>
        <v>3510.7799999999988</v>
      </c>
      <c r="AM625" s="93">
        <f t="shared" si="219"/>
        <v>24839.166666666668</v>
      </c>
      <c r="AN625" s="93">
        <f t="shared" si="220"/>
        <v>29807</v>
      </c>
      <c r="AO625" s="25">
        <f t="shared" si="221"/>
        <v>0.14996141975308641</v>
      </c>
      <c r="AQ625" s="2">
        <f t="shared" si="222"/>
        <v>4037</v>
      </c>
      <c r="AR625" s="2">
        <f t="shared" si="223"/>
        <v>21600</v>
      </c>
      <c r="AS625" t="b">
        <f>AF625='[3]Материалы в ДС'!A597</f>
        <v>1</v>
      </c>
      <c r="AT625" s="95">
        <f>AI625-'[3]Материалы в ДС'!D597</f>
        <v>0</v>
      </c>
    </row>
    <row r="626" ht="15.75" outlineLevel="1">
      <c r="A626" s="201" t="s">
        <v>818</v>
      </c>
      <c r="D626" s="214"/>
      <c r="E626" s="215" t="s">
        <v>14</v>
      </c>
      <c r="F626" s="218">
        <v>0</v>
      </c>
      <c r="G626" s="217"/>
      <c r="H626" s="217">
        <f t="shared" si="212"/>
        <v>0</v>
      </c>
      <c r="I626" s="226"/>
      <c r="J626" s="25"/>
      <c r="K626" s="25"/>
      <c r="O626" t="str">
        <f t="shared" si="209"/>
        <v xml:space="preserve">Трансформатор напряжения ЗНОЛ-НТЗ 6 кВ класс точности 0,2-0,5</v>
      </c>
      <c r="Q626" s="66" t="s">
        <v>818</v>
      </c>
      <c r="R626" s="219"/>
      <c r="S626" s="102"/>
      <c r="T626" s="102"/>
      <c r="U626" s="86" t="b">
        <f t="shared" si="214"/>
        <v>1</v>
      </c>
      <c r="V626" s="87">
        <f t="shared" si="215"/>
        <v>0</v>
      </c>
      <c r="AF626" s="201" t="s">
        <v>818</v>
      </c>
      <c r="AG626" s="214"/>
      <c r="AH626" s="215"/>
      <c r="AI626" s="98"/>
      <c r="AJ626" s="104"/>
      <c r="AK626" s="72" t="b">
        <f t="shared" si="217"/>
        <v>1</v>
      </c>
      <c r="AL626" s="70"/>
      <c r="AM626" s="70"/>
      <c r="AN626" s="70"/>
      <c r="AQ626" s="2"/>
      <c r="AR626" s="2"/>
      <c r="AT626" s="95"/>
    </row>
    <row r="627" ht="15.75" outlineLevel="1">
      <c r="A627" s="221" t="s">
        <v>819</v>
      </c>
      <c r="D627" s="207" t="s">
        <v>762</v>
      </c>
      <c r="E627" s="212" t="s">
        <v>14</v>
      </c>
      <c r="F627" s="205">
        <v>19104.330000000002</v>
      </c>
      <c r="G627" s="206">
        <f t="shared" si="211"/>
        <v>22925.200000000001</v>
      </c>
      <c r="H627" s="78">
        <f t="shared" si="212"/>
        <v>21966.670000000002</v>
      </c>
      <c r="I627" s="205">
        <v>26360</v>
      </c>
      <c r="J627" s="25">
        <f t="shared" si="213"/>
        <v>0.14982639191806402</v>
      </c>
      <c r="K627" s="25">
        <f t="shared" si="210"/>
        <v>0.14988246453540061</v>
      </c>
      <c r="O627" t="str">
        <f t="shared" si="209"/>
        <v xml:space="preserve">Трансформатор напряжения ЗНОЛ-НТЗ 10 кВ класс точности 0,2-0,5</v>
      </c>
      <c r="Q627" s="141" t="s">
        <v>819</v>
      </c>
      <c r="R627" s="84" t="s">
        <v>762</v>
      </c>
      <c r="S627" s="84" t="s">
        <v>14</v>
      </c>
      <c r="T627" s="106">
        <v>19104.330000000002</v>
      </c>
      <c r="U627" s="86" t="b">
        <f t="shared" si="214"/>
        <v>1</v>
      </c>
      <c r="V627" s="87">
        <f t="shared" si="215"/>
        <v>0</v>
      </c>
      <c r="AF627" s="221" t="s">
        <v>819</v>
      </c>
      <c r="AG627" s="207" t="s">
        <v>762</v>
      </c>
      <c r="AH627" s="212" t="s">
        <v>14</v>
      </c>
      <c r="AI627" s="78">
        <v>22200</v>
      </c>
      <c r="AJ627" s="78">
        <f t="shared" si="216"/>
        <v>26640</v>
      </c>
      <c r="AK627" s="72" t="b">
        <f t="shared" si="217"/>
        <v>1</v>
      </c>
      <c r="AL627" s="93">
        <f t="shared" si="218"/>
        <v>3714.7999999999993</v>
      </c>
      <c r="AM627" s="93">
        <f t="shared" si="219"/>
        <v>25525.833333333336</v>
      </c>
      <c r="AN627" s="93">
        <f t="shared" si="220"/>
        <v>30631</v>
      </c>
      <c r="AO627" s="25">
        <f t="shared" si="221"/>
        <v>0.14981231231231232</v>
      </c>
      <c r="AQ627" s="2">
        <f t="shared" si="222"/>
        <v>4271</v>
      </c>
      <c r="AR627" s="2">
        <f t="shared" si="223"/>
        <v>22200</v>
      </c>
      <c r="AS627" t="b">
        <f>AF627='[3]Материалы в ДС'!A599</f>
        <v>1</v>
      </c>
      <c r="AT627" s="95">
        <f>AI627-'[3]Материалы в ДС'!D599</f>
        <v>0</v>
      </c>
    </row>
    <row r="628" ht="15.75" outlineLevel="1">
      <c r="A628" s="221" t="s">
        <v>820</v>
      </c>
      <c r="D628" s="207" t="s">
        <v>762</v>
      </c>
      <c r="E628" s="212" t="s">
        <v>14</v>
      </c>
      <c r="F628" s="205">
        <v>18498.459999999999</v>
      </c>
      <c r="G628" s="206">
        <f t="shared" si="211"/>
        <v>22198.150000000001</v>
      </c>
      <c r="H628" s="78">
        <f t="shared" si="212"/>
        <v>21275</v>
      </c>
      <c r="I628" s="205">
        <v>25530</v>
      </c>
      <c r="J628" s="25">
        <f t="shared" si="213"/>
        <v>0.15009584132010989</v>
      </c>
      <c r="K628" s="25">
        <f t="shared" si="210"/>
        <v>0.14997309143290136</v>
      </c>
      <c r="O628" t="str">
        <f t="shared" si="209"/>
        <v xml:space="preserve">Трансформатор напряжения ЗНОЛП-НТЗ</v>
      </c>
      <c r="Q628" s="141" t="s">
        <v>820</v>
      </c>
      <c r="R628" s="84" t="s">
        <v>762</v>
      </c>
      <c r="S628" s="84" t="s">
        <v>14</v>
      </c>
      <c r="T628" s="106">
        <v>18498.459999999999</v>
      </c>
      <c r="U628" s="86" t="b">
        <f t="shared" si="214"/>
        <v>1</v>
      </c>
      <c r="V628" s="87">
        <f t="shared" si="215"/>
        <v>0</v>
      </c>
      <c r="AF628" s="221" t="s">
        <v>820</v>
      </c>
      <c r="AG628" s="207" t="s">
        <v>762</v>
      </c>
      <c r="AH628" s="212" t="s">
        <v>14</v>
      </c>
      <c r="AI628" s="78">
        <v>22800</v>
      </c>
      <c r="AJ628" s="78">
        <f t="shared" si="216"/>
        <v>27360</v>
      </c>
      <c r="AK628" s="72" t="b">
        <f t="shared" si="217"/>
        <v>1</v>
      </c>
      <c r="AL628" s="93">
        <f t="shared" si="218"/>
        <v>5161.8499999999985</v>
      </c>
      <c r="AM628" s="93">
        <f t="shared" si="219"/>
        <v>26222.5</v>
      </c>
      <c r="AN628" s="93">
        <f t="shared" si="220"/>
        <v>31467</v>
      </c>
      <c r="AO628" s="25">
        <f t="shared" si="221"/>
        <v>0.15010964912280703</v>
      </c>
      <c r="AQ628" s="2">
        <f t="shared" si="222"/>
        <v>5937</v>
      </c>
      <c r="AR628" s="2">
        <f t="shared" si="223"/>
        <v>22800</v>
      </c>
      <c r="AS628" t="b">
        <f>AF628='[3]Материалы в ДС'!A600</f>
        <v>1</v>
      </c>
      <c r="AT628" s="95">
        <f>AI628-'[3]Материалы в ДС'!D600</f>
        <v>0</v>
      </c>
    </row>
    <row r="629" ht="15.75" outlineLevel="1">
      <c r="A629" s="201" t="s">
        <v>821</v>
      </c>
      <c r="D629" s="214"/>
      <c r="E629" s="215"/>
      <c r="F629" s="218">
        <v>0</v>
      </c>
      <c r="G629" s="217"/>
      <c r="H629" s="217">
        <f t="shared" si="212"/>
        <v>0</v>
      </c>
      <c r="I629" s="226"/>
      <c r="J629" s="25"/>
      <c r="K629" s="25"/>
      <c r="O629" t="str">
        <f t="shared" si="209"/>
        <v xml:space="preserve">Трансформатор напряжения ЗНОЛП-НТЗ 6 кВ класс точности 0,2-0,5</v>
      </c>
      <c r="Q629" s="66" t="s">
        <v>821</v>
      </c>
      <c r="R629" s="219"/>
      <c r="S629" s="102"/>
      <c r="T629" s="102"/>
      <c r="U629" s="86" t="b">
        <f t="shared" si="214"/>
        <v>1</v>
      </c>
      <c r="V629" s="87">
        <f t="shared" si="215"/>
        <v>0</v>
      </c>
      <c r="AF629" s="201" t="s">
        <v>821</v>
      </c>
      <c r="AG629" s="214"/>
      <c r="AH629" s="215"/>
      <c r="AI629" s="98"/>
      <c r="AJ629" s="104"/>
      <c r="AK629" s="72" t="b">
        <f t="shared" si="217"/>
        <v>1</v>
      </c>
      <c r="AL629" s="70"/>
      <c r="AM629" s="70"/>
      <c r="AN629" s="70"/>
      <c r="AQ629" s="2"/>
      <c r="AR629" s="2">
        <f t="shared" si="223"/>
        <v>0</v>
      </c>
      <c r="AS629" t="b">
        <f>AF629='[3]Материалы в ДС'!A601</f>
        <v>1</v>
      </c>
      <c r="AT629" s="95">
        <f>AI629-'[3]Материалы в ДС'!D601</f>
        <v>0</v>
      </c>
    </row>
    <row r="630" ht="15.75" outlineLevel="1">
      <c r="A630" s="221" t="s">
        <v>822</v>
      </c>
      <c r="D630" s="207" t="s">
        <v>762</v>
      </c>
      <c r="E630" s="212" t="s">
        <v>14</v>
      </c>
      <c r="F630" s="205">
        <v>21656.73</v>
      </c>
      <c r="G630" s="206">
        <f t="shared" si="211"/>
        <v>25988.080000000002</v>
      </c>
      <c r="H630" s="78">
        <f t="shared" si="212"/>
        <v>24908.330000000002</v>
      </c>
      <c r="I630" s="205">
        <v>29890</v>
      </c>
      <c r="J630" s="25">
        <f t="shared" si="213"/>
        <v>0.15014268079827353</v>
      </c>
      <c r="K630" s="25">
        <f t="shared" si="210"/>
        <v>0.14982676702087955</v>
      </c>
      <c r="O630" t="str">
        <f t="shared" si="209"/>
        <v xml:space="preserve">Трансформатор напряжения ЗНОЛП-НТЗ 10 кВ класс точности 0,2-0,5</v>
      </c>
      <c r="Q630" s="141" t="s">
        <v>822</v>
      </c>
      <c r="R630" s="84" t="s">
        <v>762</v>
      </c>
      <c r="S630" s="84" t="s">
        <v>14</v>
      </c>
      <c r="T630" s="106">
        <v>21656.73</v>
      </c>
      <c r="U630" s="86" t="b">
        <f t="shared" si="214"/>
        <v>1</v>
      </c>
      <c r="V630" s="87">
        <f t="shared" si="215"/>
        <v>0</v>
      </c>
      <c r="AF630" s="221" t="s">
        <v>822</v>
      </c>
      <c r="AG630" s="207" t="s">
        <v>762</v>
      </c>
      <c r="AH630" s="212" t="s">
        <v>14</v>
      </c>
      <c r="AI630" s="78">
        <v>27360</v>
      </c>
      <c r="AJ630" s="78">
        <f t="shared" si="216"/>
        <v>32832</v>
      </c>
      <c r="AK630" s="72" t="b">
        <f t="shared" si="217"/>
        <v>1</v>
      </c>
      <c r="AL630" s="93">
        <f t="shared" si="218"/>
        <v>6843.9199999999983</v>
      </c>
      <c r="AM630" s="93">
        <f t="shared" si="219"/>
        <v>31467.5</v>
      </c>
      <c r="AN630" s="93">
        <f t="shared" si="220"/>
        <v>37761</v>
      </c>
      <c r="AO630" s="25">
        <f t="shared" si="221"/>
        <v>0.15012792397660818</v>
      </c>
      <c r="AQ630" s="2">
        <f t="shared" si="222"/>
        <v>7871</v>
      </c>
      <c r="AR630" s="2">
        <f t="shared" si="223"/>
        <v>27360</v>
      </c>
      <c r="AS630" t="b">
        <f>AF630='[3]Материалы в ДС'!A602</f>
        <v>1</v>
      </c>
      <c r="AT630" s="95">
        <f>AI630-'[3]Материалы в ДС'!D602</f>
        <v>0</v>
      </c>
    </row>
    <row r="631" ht="15.75" outlineLevel="1">
      <c r="A631" s="221" t="s">
        <v>823</v>
      </c>
      <c r="D631" s="207" t="s">
        <v>762</v>
      </c>
      <c r="E631" s="212" t="s">
        <v>14</v>
      </c>
      <c r="F631" s="205">
        <v>21656.73</v>
      </c>
      <c r="G631" s="206">
        <f t="shared" si="211"/>
        <v>25988.080000000002</v>
      </c>
      <c r="H631" s="78">
        <f t="shared" si="212"/>
        <v>25150</v>
      </c>
      <c r="I631" s="205">
        <v>30180</v>
      </c>
      <c r="J631" s="25">
        <f t="shared" si="213"/>
        <v>0.16130164290705573</v>
      </c>
      <c r="K631" s="25">
        <f t="shared" si="210"/>
        <v>0.15009573769924636</v>
      </c>
      <c r="O631" t="str">
        <f t="shared" si="209"/>
        <v xml:space="preserve">Трансформатор напряжения НОЛ-НТЗ</v>
      </c>
      <c r="Q631" s="141" t="s">
        <v>823</v>
      </c>
      <c r="R631" s="84" t="s">
        <v>762</v>
      </c>
      <c r="S631" s="84" t="s">
        <v>14</v>
      </c>
      <c r="T631" s="106">
        <v>21656.73</v>
      </c>
      <c r="U631" s="86" t="b">
        <f t="shared" si="214"/>
        <v>1</v>
      </c>
      <c r="V631" s="87">
        <f t="shared" si="215"/>
        <v>0</v>
      </c>
      <c r="AF631" s="221" t="s">
        <v>823</v>
      </c>
      <c r="AG631" s="207" t="s">
        <v>762</v>
      </c>
      <c r="AH631" s="212" t="s">
        <v>14</v>
      </c>
      <c r="AI631" s="78">
        <v>28800</v>
      </c>
      <c r="AJ631" s="78">
        <f t="shared" si="216"/>
        <v>34560</v>
      </c>
      <c r="AK631" s="72" t="b">
        <f t="shared" si="217"/>
        <v>1</v>
      </c>
      <c r="AL631" s="93">
        <f t="shared" si="218"/>
        <v>8571.9199999999983</v>
      </c>
      <c r="AM631" s="93">
        <f t="shared" si="219"/>
        <v>33445.833333333336</v>
      </c>
      <c r="AN631" s="93">
        <f t="shared" si="220"/>
        <v>40135</v>
      </c>
      <c r="AO631" s="25">
        <f t="shared" si="221"/>
        <v>0.16131365740740741</v>
      </c>
      <c r="AQ631" s="2">
        <f t="shared" si="222"/>
        <v>9955</v>
      </c>
      <c r="AR631" s="2">
        <f t="shared" si="223"/>
        <v>28800</v>
      </c>
      <c r="AS631" t="b">
        <f>AF631='[3]Материалы в ДС'!A603</f>
        <v>1</v>
      </c>
      <c r="AT631" s="95">
        <f>AI631-'[3]Материалы в ДС'!D603</f>
        <v>0</v>
      </c>
    </row>
    <row r="632" ht="15.75" outlineLevel="1">
      <c r="A632" s="227" t="s">
        <v>824</v>
      </c>
      <c r="B632" s="223"/>
      <c r="C632" s="223"/>
      <c r="D632" s="224"/>
      <c r="E632" s="225"/>
      <c r="F632" s="218">
        <v>0</v>
      </c>
      <c r="G632" s="61"/>
      <c r="H632" s="98">
        <f t="shared" si="212"/>
        <v>0</v>
      </c>
      <c r="I632" s="218"/>
      <c r="J632" s="25"/>
      <c r="K632" s="25"/>
      <c r="O632" t="str">
        <f t="shared" si="209"/>
        <v xml:space="preserve">Трансформатор напряжения НОЛ-НТЗ 6 кВ класс точности 0,2-0,5</v>
      </c>
      <c r="Q632" s="66" t="s">
        <v>824</v>
      </c>
      <c r="R632" s="219"/>
      <c r="S632" s="102"/>
      <c r="T632" s="102"/>
      <c r="U632" s="86" t="b">
        <f t="shared" si="214"/>
        <v>1</v>
      </c>
      <c r="V632" s="87">
        <f t="shared" si="215"/>
        <v>0</v>
      </c>
      <c r="AF632" s="201" t="s">
        <v>824</v>
      </c>
      <c r="AG632" s="214"/>
      <c r="AH632" s="215"/>
      <c r="AI632" s="98"/>
      <c r="AJ632" s="104"/>
      <c r="AK632" s="72" t="b">
        <f t="shared" si="217"/>
        <v>1</v>
      </c>
      <c r="AL632" s="70"/>
      <c r="AM632" s="70"/>
      <c r="AN632" s="70"/>
      <c r="AQ632" s="2"/>
      <c r="AR632" s="2">
        <f t="shared" si="223"/>
        <v>0</v>
      </c>
      <c r="AS632" t="b">
        <f>AF632='[3]Материалы в ДС'!A604</f>
        <v>1</v>
      </c>
      <c r="AT632" s="95">
        <f>AI632-'[3]Материалы в ДС'!D604</f>
        <v>0</v>
      </c>
    </row>
    <row r="633" ht="15.75" outlineLevel="1">
      <c r="A633" s="221" t="s">
        <v>825</v>
      </c>
      <c r="D633" s="207" t="s">
        <v>762</v>
      </c>
      <c r="E633" s="212" t="s">
        <v>14</v>
      </c>
      <c r="F633" s="205">
        <v>25524.009999999998</v>
      </c>
      <c r="G633" s="206">
        <f t="shared" si="211"/>
        <v>30628.810000000001</v>
      </c>
      <c r="H633" s="78">
        <f t="shared" si="212"/>
        <v>31608.330000000002</v>
      </c>
      <c r="I633" s="205">
        <v>37930</v>
      </c>
      <c r="J633" s="25">
        <f t="shared" si="213"/>
        <v>0.23837654809311881</v>
      </c>
      <c r="K633" s="25">
        <f t="shared" si="210"/>
        <v>0.15014270390774609</v>
      </c>
      <c r="O633" t="str">
        <f t="shared" si="209"/>
        <v xml:space="preserve">Трансформатор напряжения НОЛ-НТЗ 10 кВ класс точности 0,2-0,5</v>
      </c>
      <c r="Q633" s="141" t="s">
        <v>825</v>
      </c>
      <c r="R633" s="84" t="s">
        <v>762</v>
      </c>
      <c r="S633" s="84" t="s">
        <v>14</v>
      </c>
      <c r="T633" s="106">
        <v>25524.009999999998</v>
      </c>
      <c r="U633" s="86" t="b">
        <f t="shared" si="214"/>
        <v>1</v>
      </c>
      <c r="V633" s="87">
        <f t="shared" si="215"/>
        <v>0</v>
      </c>
      <c r="AF633" s="221" t="s">
        <v>825</v>
      </c>
      <c r="AG633" s="207" t="s">
        <v>762</v>
      </c>
      <c r="AH633" s="212" t="s">
        <v>14</v>
      </c>
      <c r="AI633" s="78">
        <v>29400</v>
      </c>
      <c r="AJ633" s="78">
        <f t="shared" si="216"/>
        <v>35280</v>
      </c>
      <c r="AK633" s="72" t="b">
        <f t="shared" si="217"/>
        <v>1</v>
      </c>
      <c r="AL633" s="93">
        <f t="shared" si="218"/>
        <v>4651.1899999999987</v>
      </c>
      <c r="AM633" s="93">
        <f t="shared" si="219"/>
        <v>36408.333333333336</v>
      </c>
      <c r="AN633" s="93">
        <f t="shared" si="220"/>
        <v>43690</v>
      </c>
      <c r="AO633" s="25">
        <f t="shared" si="221"/>
        <v>0.23837868480725624</v>
      </c>
      <c r="AQ633" s="2">
        <f t="shared" si="222"/>
        <v>5760</v>
      </c>
      <c r="AR633" s="2">
        <f t="shared" si="223"/>
        <v>29400</v>
      </c>
      <c r="AS633" t="b">
        <f>AF633='[3]Материалы в ДС'!A605</f>
        <v>1</v>
      </c>
      <c r="AT633" s="95">
        <f>AI633-'[3]Материалы в ДС'!D605</f>
        <v>0</v>
      </c>
    </row>
    <row r="634" ht="15.75" outlineLevel="1">
      <c r="A634" s="221" t="s">
        <v>826</v>
      </c>
      <c r="D634" s="207" t="s">
        <v>762</v>
      </c>
      <c r="E634" s="212" t="s">
        <v>14</v>
      </c>
      <c r="F634" s="205">
        <v>28617.830000000002</v>
      </c>
      <c r="G634" s="206">
        <f t="shared" si="211"/>
        <v>34341.400000000001</v>
      </c>
      <c r="H634" s="78">
        <f t="shared" si="212"/>
        <v>40150</v>
      </c>
      <c r="I634" s="205">
        <v>48180</v>
      </c>
      <c r="J634" s="25">
        <f t="shared" si="213"/>
        <v>0.40297134071412333</v>
      </c>
      <c r="K634" s="25">
        <f t="shared" si="210"/>
        <v>0.16130182165082174</v>
      </c>
      <c r="O634" t="str">
        <f t="shared" ref="O634:O647" si="224">TRIM(Q632)</f>
        <v xml:space="preserve">Трансформатор напряжения НОЛП-НТЗ</v>
      </c>
      <c r="Q634" s="141" t="s">
        <v>826</v>
      </c>
      <c r="R634" s="84" t="s">
        <v>762</v>
      </c>
      <c r="S634" s="84" t="s">
        <v>14</v>
      </c>
      <c r="T634" s="106">
        <v>28617.830000000002</v>
      </c>
      <c r="U634" s="86" t="b">
        <f t="shared" si="214"/>
        <v>1</v>
      </c>
      <c r="V634" s="87">
        <f t="shared" si="215"/>
        <v>0</v>
      </c>
      <c r="AF634" s="221" t="s">
        <v>826</v>
      </c>
      <c r="AG634" s="207" t="s">
        <v>762</v>
      </c>
      <c r="AH634" s="212" t="s">
        <v>14</v>
      </c>
      <c r="AI634" s="78">
        <v>31800</v>
      </c>
      <c r="AJ634" s="78">
        <f t="shared" si="216"/>
        <v>38160</v>
      </c>
      <c r="AK634" s="72" t="b">
        <f t="shared" si="217"/>
        <v>1</v>
      </c>
      <c r="AL634" s="93">
        <f t="shared" si="218"/>
        <v>3818.5999999999985</v>
      </c>
      <c r="AM634" s="93">
        <f t="shared" si="219"/>
        <v>44614.166666666672</v>
      </c>
      <c r="AN634" s="93">
        <f t="shared" si="220"/>
        <v>53537</v>
      </c>
      <c r="AO634" s="25">
        <f t="shared" si="221"/>
        <v>0.40296121593291406</v>
      </c>
      <c r="AQ634" s="2">
        <f t="shared" si="222"/>
        <v>5357</v>
      </c>
      <c r="AR634" s="2">
        <f t="shared" si="223"/>
        <v>31800</v>
      </c>
      <c r="AS634" t="b">
        <f>AF634='[3]Материалы в ДС'!A606</f>
        <v>1</v>
      </c>
      <c r="AT634" s="95">
        <f>AI634-'[3]Материалы в ДС'!D606</f>
        <v>0</v>
      </c>
    </row>
    <row r="635" ht="15.75" outlineLevel="1">
      <c r="A635" s="227" t="s">
        <v>827</v>
      </c>
      <c r="B635" s="223"/>
      <c r="C635" s="223"/>
      <c r="D635" s="224"/>
      <c r="E635" s="225"/>
      <c r="F635" s="218">
        <v>0</v>
      </c>
      <c r="G635" s="61"/>
      <c r="H635" s="98">
        <f t="shared" si="212"/>
        <v>0</v>
      </c>
      <c r="I635" s="218"/>
      <c r="J635" s="25"/>
      <c r="K635" s="25"/>
      <c r="O635" t="str">
        <f t="shared" si="224"/>
        <v xml:space="preserve">Трансформатор напряжения НОЛП-НТЗ 6 кВ класс точности 0,2-0,5</v>
      </c>
      <c r="Q635" s="66" t="s">
        <v>827</v>
      </c>
      <c r="R635" s="219"/>
      <c r="S635" s="102"/>
      <c r="T635" s="102"/>
      <c r="U635" s="86" t="b">
        <f t="shared" si="214"/>
        <v>1</v>
      </c>
      <c r="V635" s="87">
        <f t="shared" si="215"/>
        <v>0</v>
      </c>
      <c r="AF635" s="201" t="s">
        <v>827</v>
      </c>
      <c r="AG635" s="214"/>
      <c r="AH635" s="215"/>
      <c r="AI635" s="98"/>
      <c r="AJ635" s="104"/>
      <c r="AK635" s="72" t="b">
        <f t="shared" si="217"/>
        <v>1</v>
      </c>
      <c r="AL635" s="70"/>
      <c r="AM635" s="70"/>
      <c r="AN635" s="70"/>
      <c r="AQ635" s="2"/>
      <c r="AR635" s="2">
        <f t="shared" si="223"/>
        <v>0</v>
      </c>
      <c r="AS635" t="b">
        <f>AF635='[3]Материалы в ДС'!A607</f>
        <v>1</v>
      </c>
      <c r="AT635" s="95">
        <f>AI635-'[3]Материалы в ДС'!D607</f>
        <v>0</v>
      </c>
    </row>
    <row r="636" ht="15.75" outlineLevel="1">
      <c r="A636" s="221" t="s">
        <v>828</v>
      </c>
      <c r="D636" s="207" t="s">
        <v>762</v>
      </c>
      <c r="E636" s="212" t="s">
        <v>14</v>
      </c>
      <c r="F636" s="205">
        <v>53042.760000000002</v>
      </c>
      <c r="G636" s="206">
        <f t="shared" si="211"/>
        <v>63651.310000000005</v>
      </c>
      <c r="H636" s="78">
        <f t="shared" si="212"/>
        <v>61000</v>
      </c>
      <c r="I636" s="205">
        <v>73200</v>
      </c>
      <c r="J636" s="25">
        <f t="shared" si="213"/>
        <v>0.15001560847687179</v>
      </c>
      <c r="K636" s="25">
        <f t="shared" si="210"/>
        <v>0.23837633663362473</v>
      </c>
      <c r="O636" t="str">
        <f t="shared" si="224"/>
        <v xml:space="preserve">Трансформатор напряжения НОЛП-НТЗ 10 кВ класс точности 0,2-0,5</v>
      </c>
      <c r="Q636" s="141" t="s">
        <v>828</v>
      </c>
      <c r="R636" s="84" t="s">
        <v>762</v>
      </c>
      <c r="S636" s="84" t="s">
        <v>14</v>
      </c>
      <c r="T636" s="106">
        <v>53042.760000000002</v>
      </c>
      <c r="U636" s="86" t="b">
        <f t="shared" si="214"/>
        <v>1</v>
      </c>
      <c r="V636" s="87">
        <f t="shared" si="215"/>
        <v>0</v>
      </c>
      <c r="AF636" s="221" t="s">
        <v>828</v>
      </c>
      <c r="AG636" s="207" t="s">
        <v>762</v>
      </c>
      <c r="AH636" s="212" t="s">
        <v>14</v>
      </c>
      <c r="AI636" s="78">
        <v>62700</v>
      </c>
      <c r="AJ636" s="78">
        <f t="shared" si="216"/>
        <v>75240</v>
      </c>
      <c r="AK636" s="72" t="b">
        <f t="shared" si="217"/>
        <v>1</v>
      </c>
      <c r="AL636" s="93">
        <f t="shared" si="218"/>
        <v>11588.689999999995</v>
      </c>
      <c r="AM636" s="93">
        <f t="shared" si="219"/>
        <v>72105.833333333343</v>
      </c>
      <c r="AN636" s="93">
        <f t="shared" si="220"/>
        <v>86527</v>
      </c>
      <c r="AO636" s="25">
        <f t="shared" si="221"/>
        <v>0.15001329080276449</v>
      </c>
      <c r="AQ636" s="2">
        <f t="shared" si="222"/>
        <v>13327</v>
      </c>
      <c r="AR636" s="2">
        <f t="shared" si="223"/>
        <v>62700</v>
      </c>
      <c r="AS636" t="b">
        <f>AF636='[3]Материалы в ДС'!A608</f>
        <v>1</v>
      </c>
      <c r="AT636" s="95">
        <f>AI636-'[3]Материалы в ДС'!D608</f>
        <v>0</v>
      </c>
    </row>
    <row r="637" ht="15.75" outlineLevel="1">
      <c r="A637" s="221" t="s">
        <v>829</v>
      </c>
      <c r="D637" s="207" t="s">
        <v>762</v>
      </c>
      <c r="E637" s="212" t="s">
        <v>14</v>
      </c>
      <c r="F637" s="205">
        <v>53667.709999999999</v>
      </c>
      <c r="G637" s="206">
        <f t="shared" si="211"/>
        <v>64401.25</v>
      </c>
      <c r="H637" s="78">
        <f t="shared" si="212"/>
        <v>61833.330000000002</v>
      </c>
      <c r="I637" s="205">
        <v>74200</v>
      </c>
      <c r="J637" s="25">
        <f t="shared" si="213"/>
        <v>0.1521515498534578</v>
      </c>
      <c r="K637" s="25">
        <f t="shared" si="210"/>
        <v>0.40297150412871968</v>
      </c>
      <c r="O637" t="str">
        <f t="shared" si="224"/>
        <v xml:space="preserve">Трансформатор напряжения 3хЗНОЛ-НТЗ</v>
      </c>
      <c r="Q637" s="141" t="s">
        <v>829</v>
      </c>
      <c r="R637" s="84" t="s">
        <v>762</v>
      </c>
      <c r="S637" s="84" t="s">
        <v>14</v>
      </c>
      <c r="T637" s="106">
        <v>53667.709999999999</v>
      </c>
      <c r="U637" s="86" t="b">
        <f t="shared" si="214"/>
        <v>1</v>
      </c>
      <c r="V637" s="87">
        <f t="shared" si="215"/>
        <v>0</v>
      </c>
      <c r="AF637" s="221" t="s">
        <v>829</v>
      </c>
      <c r="AG637" s="207" t="s">
        <v>762</v>
      </c>
      <c r="AH637" s="212" t="s">
        <v>14</v>
      </c>
      <c r="AI637" s="78">
        <v>65450</v>
      </c>
      <c r="AJ637" s="78">
        <f t="shared" si="216"/>
        <v>78540</v>
      </c>
      <c r="AK637" s="72" t="b">
        <f t="shared" si="217"/>
        <v>1</v>
      </c>
      <c r="AL637" s="93">
        <f t="shared" si="218"/>
        <v>14138.75</v>
      </c>
      <c r="AM637" s="93">
        <f t="shared" si="219"/>
        <v>75408.333333333343</v>
      </c>
      <c r="AN637" s="93">
        <f t="shared" si="220"/>
        <v>90490</v>
      </c>
      <c r="AO637" s="25">
        <f t="shared" si="221"/>
        <v>0.15215176979882863</v>
      </c>
      <c r="AQ637" s="2">
        <f t="shared" si="222"/>
        <v>16290</v>
      </c>
      <c r="AR637" s="2">
        <f t="shared" si="223"/>
        <v>65450</v>
      </c>
      <c r="AS637" t="b">
        <f>AF637='[3]Материалы в ДС'!A609</f>
        <v>1</v>
      </c>
      <c r="AT637" s="95">
        <f>AI637-'[3]Материалы в ДС'!D609</f>
        <v>0</v>
      </c>
    </row>
    <row r="638" ht="15.75" outlineLevel="1">
      <c r="A638" s="227" t="s">
        <v>830</v>
      </c>
      <c r="B638" s="223"/>
      <c r="C638" s="223"/>
      <c r="D638" s="224"/>
      <c r="E638" s="225"/>
      <c r="F638" s="218">
        <v>0</v>
      </c>
      <c r="G638" s="61"/>
      <c r="H638" s="98">
        <f t="shared" si="212"/>
        <v>0</v>
      </c>
      <c r="I638" s="218"/>
      <c r="J638" s="25"/>
      <c r="K638" s="25"/>
      <c r="O638" t="str">
        <f t="shared" si="224"/>
        <v xml:space="preserve">Трансформатор напряжения 3хЗНОЛ-НТЗ 6 кВ класс точности 0,2-0,5</v>
      </c>
      <c r="Q638" s="66" t="s">
        <v>830</v>
      </c>
      <c r="R638" s="219"/>
      <c r="S638" s="102"/>
      <c r="T638" s="102"/>
      <c r="U638" s="86" t="b">
        <f t="shared" si="214"/>
        <v>1</v>
      </c>
      <c r="V638" s="87">
        <f t="shared" si="215"/>
        <v>0</v>
      </c>
      <c r="AF638" s="201" t="s">
        <v>830</v>
      </c>
      <c r="AG638" s="214"/>
      <c r="AH638" s="215"/>
      <c r="AI638" s="98"/>
      <c r="AJ638" s="104"/>
      <c r="AK638" s="72" t="b">
        <f t="shared" si="217"/>
        <v>1</v>
      </c>
      <c r="AL638" s="70"/>
      <c r="AM638" s="70"/>
      <c r="AN638" s="70"/>
      <c r="AQ638" s="2"/>
      <c r="AR638" s="2">
        <f t="shared" si="223"/>
        <v>0</v>
      </c>
      <c r="AS638" t="b">
        <f>AF638='[3]Материалы в ДС'!A610</f>
        <v>1</v>
      </c>
      <c r="AT638" s="95">
        <f>AI638-'[3]Материалы в ДС'!D610</f>
        <v>0</v>
      </c>
    </row>
    <row r="639" ht="15.75" outlineLevel="1">
      <c r="A639" s="221" t="s">
        <v>831</v>
      </c>
      <c r="D639" s="207" t="s">
        <v>762</v>
      </c>
      <c r="E639" s="212" t="s">
        <v>14</v>
      </c>
      <c r="F639" s="205">
        <v>57777.07</v>
      </c>
      <c r="G639" s="206">
        <f t="shared" si="211"/>
        <v>69332.479999999996</v>
      </c>
      <c r="H639" s="78">
        <f t="shared" si="212"/>
        <v>68158.330000000002</v>
      </c>
      <c r="I639" s="205">
        <v>81790</v>
      </c>
      <c r="J639" s="25">
        <f t="shared" si="213"/>
        <v>0.17967798065206964</v>
      </c>
      <c r="K639" s="25">
        <f t="shared" si="210"/>
        <v>0.15001557234201232</v>
      </c>
      <c r="O639" t="str">
        <f t="shared" si="224"/>
        <v xml:space="preserve">Трансформатор напряжения 3хЗНОЛ-НТЗ 10 кВ класс точности 0,2-0,5</v>
      </c>
      <c r="Q639" s="141" t="s">
        <v>831</v>
      </c>
      <c r="R639" s="84" t="s">
        <v>762</v>
      </c>
      <c r="S639" s="84" t="s">
        <v>14</v>
      </c>
      <c r="T639" s="106">
        <v>57777.07</v>
      </c>
      <c r="U639" s="86" t="b">
        <f t="shared" si="214"/>
        <v>1</v>
      </c>
      <c r="V639" s="87">
        <f t="shared" si="215"/>
        <v>0</v>
      </c>
      <c r="AF639" s="221" t="s">
        <v>831</v>
      </c>
      <c r="AG639" s="207" t="s">
        <v>762</v>
      </c>
      <c r="AH639" s="212" t="s">
        <v>14</v>
      </c>
      <c r="AI639" s="78">
        <v>67925</v>
      </c>
      <c r="AJ639" s="78">
        <f t="shared" si="216"/>
        <v>81510</v>
      </c>
      <c r="AK639" s="72" t="b">
        <f t="shared" si="217"/>
        <v>1</v>
      </c>
      <c r="AL639" s="93">
        <f t="shared" si="218"/>
        <v>12177.520000000004</v>
      </c>
      <c r="AM639" s="93">
        <f t="shared" si="219"/>
        <v>80130</v>
      </c>
      <c r="AN639" s="93">
        <f t="shared" si="220"/>
        <v>96156</v>
      </c>
      <c r="AO639" s="25">
        <f t="shared" si="221"/>
        <v>0.17968347442031651</v>
      </c>
      <c r="AQ639" s="2">
        <f t="shared" si="222"/>
        <v>14366</v>
      </c>
      <c r="AR639" s="2">
        <f t="shared" si="223"/>
        <v>67925</v>
      </c>
      <c r="AS639" t="b">
        <f>AF639='[3]Материалы в ДС'!A611</f>
        <v>1</v>
      </c>
      <c r="AT639" s="95">
        <f>AI639-'[3]Материалы в ДС'!D611</f>
        <v>0</v>
      </c>
    </row>
    <row r="640" ht="15.75" outlineLevel="1">
      <c r="A640" s="221" t="s">
        <v>832</v>
      </c>
      <c r="D640" s="207" t="s">
        <v>762</v>
      </c>
      <c r="E640" s="212" t="s">
        <v>14</v>
      </c>
      <c r="F640" s="205">
        <v>60542.169999999998</v>
      </c>
      <c r="G640" s="206">
        <f t="shared" si="211"/>
        <v>72650.600000000006</v>
      </c>
      <c r="H640" s="78">
        <f t="shared" si="212"/>
        <v>73375</v>
      </c>
      <c r="I640" s="205">
        <v>88050</v>
      </c>
      <c r="J640" s="25">
        <f t="shared" si="213"/>
        <v>0.21196521432720439</v>
      </c>
      <c r="K640" s="25">
        <f t="shared" si="210"/>
        <v>0.15215145196245569</v>
      </c>
      <c r="O640" t="str">
        <f t="shared" si="224"/>
        <v xml:space="preserve">Трансформатор напряжения 3хЗНОЛП-НТЗ</v>
      </c>
      <c r="Q640" s="141" t="s">
        <v>832</v>
      </c>
      <c r="R640" s="84" t="s">
        <v>762</v>
      </c>
      <c r="S640" s="84" t="s">
        <v>14</v>
      </c>
      <c r="T640" s="106">
        <v>60542.169999999998</v>
      </c>
      <c r="U640" s="86" t="b">
        <f t="shared" si="214"/>
        <v>1</v>
      </c>
      <c r="V640" s="87">
        <f t="shared" si="215"/>
        <v>0</v>
      </c>
      <c r="AF640" s="221" t="s">
        <v>832</v>
      </c>
      <c r="AG640" s="207" t="s">
        <v>762</v>
      </c>
      <c r="AH640" s="212" t="s">
        <v>14</v>
      </c>
      <c r="AI640" s="78">
        <v>70070</v>
      </c>
      <c r="AJ640" s="78">
        <f t="shared" si="216"/>
        <v>84084</v>
      </c>
      <c r="AK640" s="72" t="b">
        <f t="shared" si="217"/>
        <v>1</v>
      </c>
      <c r="AL640" s="93">
        <f t="shared" si="218"/>
        <v>11433.399999999994</v>
      </c>
      <c r="AM640" s="93">
        <f t="shared" si="219"/>
        <v>84922.5</v>
      </c>
      <c r="AN640" s="93">
        <f t="shared" si="220"/>
        <v>101907</v>
      </c>
      <c r="AO640" s="25">
        <f t="shared" si="221"/>
        <v>0.21196660482374768</v>
      </c>
      <c r="AQ640" s="2">
        <f t="shared" si="222"/>
        <v>13857</v>
      </c>
      <c r="AR640" s="2">
        <f t="shared" si="223"/>
        <v>70070</v>
      </c>
      <c r="AS640" t="b">
        <f>AF640='[3]Материалы в ДС'!A612</f>
        <v>1</v>
      </c>
      <c r="AT640" s="95">
        <f>AI640-'[3]Материалы в ДС'!D612</f>
        <v>0</v>
      </c>
    </row>
    <row r="641" ht="15.75" outlineLevel="1">
      <c r="A641" s="227" t="s">
        <v>833</v>
      </c>
      <c r="B641" s="223"/>
      <c r="C641" s="223"/>
      <c r="D641" s="224"/>
      <c r="E641" s="225"/>
      <c r="F641" s="218">
        <v>0</v>
      </c>
      <c r="G641" s="61"/>
      <c r="H641" s="98">
        <f t="shared" si="212"/>
        <v>0</v>
      </c>
      <c r="I641" s="218"/>
      <c r="J641" s="25"/>
      <c r="K641" s="25"/>
      <c r="O641" t="str">
        <f t="shared" si="224"/>
        <v xml:space="preserve">Трансформатор напряжения 3хЗНОЛП-НТЗ 6 кВ класс точности 0,2-0,5</v>
      </c>
      <c r="Q641" s="66" t="s">
        <v>833</v>
      </c>
      <c r="R641" s="219"/>
      <c r="S641" s="102"/>
      <c r="T641" s="102"/>
      <c r="U641" s="86" t="b">
        <f t="shared" si="214"/>
        <v>1</v>
      </c>
      <c r="V641" s="87">
        <f t="shared" si="215"/>
        <v>0</v>
      </c>
      <c r="AF641" s="201" t="s">
        <v>833</v>
      </c>
      <c r="AG641" s="214"/>
      <c r="AH641" s="215"/>
      <c r="AI641" s="98"/>
      <c r="AJ641" s="104"/>
      <c r="AK641" s="72" t="b">
        <f t="shared" si="217"/>
        <v>1</v>
      </c>
      <c r="AL641" s="70"/>
      <c r="AM641" s="70"/>
      <c r="AN641" s="70"/>
      <c r="AQ641" s="2"/>
      <c r="AR641" s="2">
        <f t="shared" si="223"/>
        <v>0</v>
      </c>
      <c r="AS641" t="b">
        <f>AF641='[3]Материалы в ДС'!A613</f>
        <v>1</v>
      </c>
      <c r="AT641" s="95">
        <f>AI641-'[3]Материалы в ДС'!D613</f>
        <v>0</v>
      </c>
    </row>
    <row r="642" ht="15.75" outlineLevel="1">
      <c r="A642" s="221" t="s">
        <v>834</v>
      </c>
      <c r="D642" s="207" t="s">
        <v>762</v>
      </c>
      <c r="E642" s="212" t="s">
        <v>14</v>
      </c>
      <c r="F642" s="205">
        <v>66621.979999999996</v>
      </c>
      <c r="G642" s="206">
        <f t="shared" si="211"/>
        <v>79946.380000000005</v>
      </c>
      <c r="H642" s="78">
        <f t="shared" si="212"/>
        <v>76616.669999999998</v>
      </c>
      <c r="I642" s="205">
        <v>91940</v>
      </c>
      <c r="J642" s="25">
        <f t="shared" si="213"/>
        <v>0.15002080144216645</v>
      </c>
      <c r="K642" s="25">
        <f t="shared" si="210"/>
        <v>0.17967785489987639</v>
      </c>
      <c r="O642" t="str">
        <f t="shared" si="224"/>
        <v xml:space="preserve">Трансформатор напряжения 3хЗНОЛП-НТЗ 10 кВ класс точности 0,2-0,5</v>
      </c>
      <c r="Q642" s="141" t="s">
        <v>834</v>
      </c>
      <c r="R642" s="84" t="s">
        <v>762</v>
      </c>
      <c r="S642" s="84" t="s">
        <v>14</v>
      </c>
      <c r="T642" s="106">
        <v>60781.75</v>
      </c>
      <c r="U642" s="86" t="b">
        <f t="shared" si="214"/>
        <v>1</v>
      </c>
      <c r="V642" s="87">
        <f t="shared" si="215"/>
        <v>-5840.2299999999959</v>
      </c>
      <c r="AF642" s="221" t="s">
        <v>834</v>
      </c>
      <c r="AG642" s="207" t="s">
        <v>762</v>
      </c>
      <c r="AH642" s="212" t="s">
        <v>14</v>
      </c>
      <c r="AI642" s="78">
        <v>73150</v>
      </c>
      <c r="AJ642" s="78">
        <f t="shared" si="216"/>
        <v>87780</v>
      </c>
      <c r="AK642" s="72" t="b">
        <f t="shared" si="217"/>
        <v>1</v>
      </c>
      <c r="AL642" s="93">
        <f t="shared" si="218"/>
        <v>7833.6199999999953</v>
      </c>
      <c r="AM642" s="93">
        <f t="shared" si="219"/>
        <v>84124.166666666672</v>
      </c>
      <c r="AN642" s="93">
        <f t="shared" si="220"/>
        <v>100949</v>
      </c>
      <c r="AO642" s="25">
        <f t="shared" si="221"/>
        <v>0.15002278423331056</v>
      </c>
      <c r="AQ642" s="2">
        <f t="shared" si="222"/>
        <v>9009</v>
      </c>
      <c r="AR642" s="2">
        <f t="shared" si="223"/>
        <v>73150</v>
      </c>
      <c r="AS642" t="b">
        <f>AF642='[3]Материалы в ДС'!A614</f>
        <v>1</v>
      </c>
      <c r="AT642" s="95">
        <f>AI642-'[3]Материалы в ДС'!D614</f>
        <v>0</v>
      </c>
    </row>
    <row r="643" ht="15.75" outlineLevel="1">
      <c r="A643" s="221" t="s">
        <v>835</v>
      </c>
      <c r="D643" s="207" t="s">
        <v>762</v>
      </c>
      <c r="E643" s="212" t="s">
        <v>14</v>
      </c>
      <c r="F643" s="205">
        <v>72704.75</v>
      </c>
      <c r="G643" s="206">
        <f t="shared" si="211"/>
        <v>87245.699999999997</v>
      </c>
      <c r="H643" s="78">
        <f t="shared" si="212"/>
        <v>83625</v>
      </c>
      <c r="I643" s="205">
        <v>100350</v>
      </c>
      <c r="J643" s="25">
        <f t="shared" si="213"/>
        <v>0.1501999525478046</v>
      </c>
      <c r="K643" s="25">
        <f t="shared" si="210"/>
        <v>0.21196514759877291</v>
      </c>
      <c r="O643" t="str">
        <f t="shared" si="224"/>
        <v xml:space="preserve">Трансформатор напряжения НАЛИ-НТЗ</v>
      </c>
      <c r="Q643" s="141" t="s">
        <v>835</v>
      </c>
      <c r="R643" s="84" t="s">
        <v>762</v>
      </c>
      <c r="S643" s="84" t="s">
        <v>14</v>
      </c>
      <c r="T643" s="106">
        <v>72704.75</v>
      </c>
      <c r="U643" s="86" t="b">
        <f t="shared" si="214"/>
        <v>1</v>
      </c>
      <c r="V643" s="87">
        <f t="shared" si="215"/>
        <v>0</v>
      </c>
      <c r="AF643" s="221" t="s">
        <v>835</v>
      </c>
      <c r="AG643" s="207" t="s">
        <v>762</v>
      </c>
      <c r="AH643" s="212" t="s">
        <v>14</v>
      </c>
      <c r="AI643" s="78">
        <v>75350</v>
      </c>
      <c r="AJ643" s="78">
        <f t="shared" si="216"/>
        <v>90420</v>
      </c>
      <c r="AK643" s="72" t="b">
        <f t="shared" si="217"/>
        <v>1</v>
      </c>
      <c r="AL643" s="93">
        <f t="shared" si="218"/>
        <v>3174.3000000000029</v>
      </c>
      <c r="AM643" s="93">
        <f t="shared" si="219"/>
        <v>86667.5</v>
      </c>
      <c r="AN643" s="93">
        <f t="shared" si="220"/>
        <v>104001</v>
      </c>
      <c r="AO643" s="25">
        <f t="shared" si="221"/>
        <v>0.1501990710019907</v>
      </c>
      <c r="AQ643" s="2">
        <f t="shared" si="222"/>
        <v>3651</v>
      </c>
      <c r="AR643" s="2">
        <f t="shared" si="223"/>
        <v>75350</v>
      </c>
      <c r="AS643" t="b">
        <f>AF643='[3]Материалы в ДС'!A615</f>
        <v>1</v>
      </c>
      <c r="AT643" s="95">
        <f>AI643-'[3]Материалы в ДС'!D615</f>
        <v>0</v>
      </c>
    </row>
    <row r="644" ht="15.75">
      <c r="A644" s="201" t="s">
        <v>836</v>
      </c>
      <c r="D644" s="201"/>
      <c r="E644" s="201"/>
      <c r="F644" s="98"/>
      <c r="G644" s="223"/>
      <c r="H644" s="223">
        <f t="shared" si="212"/>
        <v>0</v>
      </c>
      <c r="I644" s="223"/>
      <c r="K644" s="25"/>
      <c r="O644" t="str">
        <f t="shared" si="224"/>
        <v xml:space="preserve">Трансформатор напряжения НАЛИ-НТЗ 6 кВ класс точности 0,2-0,5</v>
      </c>
      <c r="Q644" s="66" t="s">
        <v>836</v>
      </c>
      <c r="R644" s="200"/>
      <c r="S644" s="200"/>
      <c r="T644" s="102"/>
      <c r="U644" s="86" t="b">
        <f t="shared" si="214"/>
        <v>1</v>
      </c>
      <c r="V644" s="87">
        <f t="shared" si="215"/>
        <v>0</v>
      </c>
      <c r="AF644" s="201" t="s">
        <v>836</v>
      </c>
      <c r="AG644" s="201"/>
      <c r="AH644" s="201"/>
      <c r="AI644" s="98">
        <v>0</v>
      </c>
      <c r="AJ644" s="104"/>
      <c r="AK644" s="72" t="b">
        <f t="shared" si="217"/>
        <v>1</v>
      </c>
      <c r="AL644" s="70"/>
      <c r="AM644" s="70"/>
      <c r="AN644" s="70"/>
      <c r="AQ644" s="2"/>
      <c r="AR644" s="2">
        <f t="shared" si="223"/>
        <v>0</v>
      </c>
      <c r="AS644" t="b">
        <f>AF644='[3]Материалы в ДС'!A616</f>
        <v>1</v>
      </c>
      <c r="AT644" s="95">
        <f>AI644-'[3]Материалы в ДС'!D616</f>
        <v>0</v>
      </c>
    </row>
    <row r="645" ht="15.75" customHeight="1">
      <c r="A645" s="228" t="s">
        <v>837</v>
      </c>
      <c r="D645" s="229" t="s">
        <v>838</v>
      </c>
      <c r="E645" s="229" t="s">
        <v>14</v>
      </c>
      <c r="F645" s="78">
        <v>774.98000000000002</v>
      </c>
      <c r="G645" s="206">
        <f t="shared" si="211"/>
        <v>929.98000000000002</v>
      </c>
      <c r="H645" s="78">
        <f t="shared" si="212"/>
        <v>1083.3299999999999</v>
      </c>
      <c r="I645" s="78">
        <v>1300</v>
      </c>
      <c r="J645" s="25">
        <f t="shared" si="213"/>
        <v>0.39787952429084483</v>
      </c>
      <c r="K645" s="25">
        <f t="shared" si="210"/>
        <v>0.15002090901531301</v>
      </c>
      <c r="O645" t="str">
        <f t="shared" si="224"/>
        <v xml:space="preserve">Трансформатор напряжения НАЛИ-НТЗ 10 кВ класс точности 0,2-0,5</v>
      </c>
      <c r="Q645" s="141" t="s">
        <v>837</v>
      </c>
      <c r="R645" s="84" t="s">
        <v>838</v>
      </c>
      <c r="S645" s="84" t="s">
        <v>14</v>
      </c>
      <c r="T645" s="85">
        <v>759.94000000000005</v>
      </c>
      <c r="U645" s="86" t="b">
        <f t="shared" si="214"/>
        <v>1</v>
      </c>
      <c r="V645" s="87">
        <f t="shared" si="215"/>
        <v>-15.039999999999964</v>
      </c>
      <c r="AF645" s="230" t="s">
        <v>837</v>
      </c>
      <c r="AG645" s="229" t="s">
        <v>838</v>
      </c>
      <c r="AH645" s="229" t="s">
        <v>14</v>
      </c>
      <c r="AI645" s="78">
        <f>1175.83</f>
        <v>1175.8299999999999</v>
      </c>
      <c r="AJ645" s="78">
        <f t="shared" si="216"/>
        <v>1411</v>
      </c>
      <c r="AK645" s="72" t="b">
        <f t="shared" si="217"/>
        <v>1</v>
      </c>
      <c r="AL645" s="2">
        <f t="shared" si="218"/>
        <v>481.01999999999998</v>
      </c>
      <c r="AM645" s="93">
        <f t="shared" ref="AM645:AM698" si="225">ROUND(AN645/1.2,2)</f>
        <v>1583.3299999999999</v>
      </c>
      <c r="AN645" s="93">
        <v>1900</v>
      </c>
      <c r="AO645" s="25">
        <f t="shared" si="221"/>
        <v>0.34656272147413181</v>
      </c>
      <c r="AQ645" s="2">
        <f t="shared" si="222"/>
        <v>600</v>
      </c>
      <c r="AR645" s="2">
        <f t="shared" si="223"/>
        <v>1175.8299999999999</v>
      </c>
      <c r="AS645" t="b">
        <f>AF645='[3]Материалы в ДС'!A617</f>
        <v>1</v>
      </c>
      <c r="AT645" s="95">
        <f>AI645-'[3]Материалы в ДС'!D617</f>
        <v>0</v>
      </c>
    </row>
    <row r="646" ht="15.75">
      <c r="A646" s="228" t="s">
        <v>839</v>
      </c>
      <c r="D646" s="229" t="s">
        <v>838</v>
      </c>
      <c r="E646" s="229" t="s">
        <v>14</v>
      </c>
      <c r="F646" s="78">
        <v>1954.49</v>
      </c>
      <c r="G646" s="206">
        <f t="shared" si="211"/>
        <v>2345.3899999999999</v>
      </c>
      <c r="H646" s="78">
        <f t="shared" si="212"/>
        <v>2541.6700000000001</v>
      </c>
      <c r="I646" s="78">
        <v>3050</v>
      </c>
      <c r="J646" s="25">
        <f t="shared" si="213"/>
        <v>0.30042338374428135</v>
      </c>
      <c r="K646" s="25">
        <f t="shared" si="210"/>
        <v>0.15019995254780466</v>
      </c>
      <c r="O646" t="str">
        <f t="shared" si="224"/>
        <v xml:space="preserve">Счётчики электроэнергии</v>
      </c>
      <c r="Q646" s="141" t="s">
        <v>839</v>
      </c>
      <c r="R646" s="84" t="s">
        <v>838</v>
      </c>
      <c r="S646" s="84" t="s">
        <v>14</v>
      </c>
      <c r="T646" s="85">
        <v>1916.54</v>
      </c>
      <c r="U646" s="86" t="b">
        <f t="shared" si="214"/>
        <v>1</v>
      </c>
      <c r="V646" s="87">
        <f t="shared" si="215"/>
        <v>-37.950000000000045</v>
      </c>
      <c r="AF646" s="230" t="s">
        <v>839</v>
      </c>
      <c r="AG646" s="229" t="s">
        <v>838</v>
      </c>
      <c r="AH646" s="229" t="s">
        <v>14</v>
      </c>
      <c r="AI646" s="78">
        <v>2099.1700000000001</v>
      </c>
      <c r="AJ646" s="78">
        <f t="shared" si="216"/>
        <v>2519</v>
      </c>
      <c r="AK646" s="72" t="b">
        <f t="shared" si="217"/>
        <v>1</v>
      </c>
      <c r="AL646" s="2">
        <f t="shared" si="218"/>
        <v>173.61000000000013</v>
      </c>
      <c r="AM646" s="93">
        <f t="shared" si="225"/>
        <v>2750</v>
      </c>
      <c r="AN646" s="93">
        <v>3300</v>
      </c>
      <c r="AO646" s="25">
        <f t="shared" si="221"/>
        <v>0.31004366812227074</v>
      </c>
      <c r="AQ646" s="2">
        <f t="shared" si="222"/>
        <v>250</v>
      </c>
      <c r="AR646" s="2">
        <f t="shared" si="223"/>
        <v>2099.1700000000001</v>
      </c>
      <c r="AS646" t="b">
        <f>AF646='[3]Материалы в ДС'!A618</f>
        <v>1</v>
      </c>
      <c r="AT646" s="95">
        <f>AI646-'[3]Материалы в ДС'!D618</f>
        <v>0</v>
      </c>
    </row>
    <row r="647" ht="15" customHeight="1">
      <c r="A647" s="228" t="s">
        <v>840</v>
      </c>
      <c r="D647" s="229" t="s">
        <v>838</v>
      </c>
      <c r="E647" s="229" t="s">
        <v>14</v>
      </c>
      <c r="F647" s="78">
        <v>1451.02</v>
      </c>
      <c r="G647" s="206">
        <f t="shared" si="211"/>
        <v>1741.22</v>
      </c>
      <c r="H647" s="78">
        <f t="shared" si="212"/>
        <v>2666.6700000000001</v>
      </c>
      <c r="I647" s="78">
        <v>3200</v>
      </c>
      <c r="J647" s="25">
        <f t="shared" si="213"/>
        <v>0.83779189304051171</v>
      </c>
      <c r="O647" t="str">
        <f t="shared" si="224"/>
        <v xml:space="preserve">Счетчик электроэнергии НЕВА 101 1S0 5(60) однофазный однотарифный, 5(60), кл.точ. 1.0, Щ, ЭМОУ</v>
      </c>
      <c r="Q647" s="141" t="s">
        <v>840</v>
      </c>
      <c r="R647" s="84" t="s">
        <v>838</v>
      </c>
      <c r="S647" s="84" t="s">
        <v>14</v>
      </c>
      <c r="T647" s="85">
        <v>1422.8499999999999</v>
      </c>
      <c r="U647" s="86" t="b">
        <f t="shared" si="214"/>
        <v>1</v>
      </c>
      <c r="V647" s="87">
        <f t="shared" si="215"/>
        <v>-28.170000000000073</v>
      </c>
      <c r="AF647" s="230" t="s">
        <v>840</v>
      </c>
      <c r="AG647" s="229" t="s">
        <v>838</v>
      </c>
      <c r="AH647" s="229" t="s">
        <v>14</v>
      </c>
      <c r="AI647" s="78">
        <v>1650.8299999999999</v>
      </c>
      <c r="AJ647" s="78">
        <f t="shared" si="216"/>
        <v>1981</v>
      </c>
      <c r="AK647" s="72" t="b">
        <f t="shared" si="217"/>
        <v>1</v>
      </c>
      <c r="AL647" s="2">
        <f t="shared" si="218"/>
        <v>239.77999999999997</v>
      </c>
      <c r="AM647" s="93">
        <f t="shared" si="225"/>
        <v>3000</v>
      </c>
      <c r="AN647" s="93">
        <v>3600</v>
      </c>
      <c r="AO647" s="25">
        <f t="shared" si="221"/>
        <v>0.81726400807672894</v>
      </c>
      <c r="AQ647" s="2">
        <f t="shared" si="222"/>
        <v>400</v>
      </c>
      <c r="AR647" s="2">
        <f t="shared" si="223"/>
        <v>1650.8299999999999</v>
      </c>
      <c r="AS647" t="b">
        <f>AF647='[3]Материалы в ДС'!A619</f>
        <v>1</v>
      </c>
      <c r="AT647" s="95">
        <f>AI647-'[3]Материалы в ДС'!D619</f>
        <v>0</v>
      </c>
    </row>
    <row r="648" ht="15" customHeight="1">
      <c r="A648" s="228" t="s">
        <v>841</v>
      </c>
      <c r="D648" s="229" t="s">
        <v>838</v>
      </c>
      <c r="E648" s="229" t="s">
        <v>14</v>
      </c>
      <c r="F648" s="78">
        <v>5597.4399999999996</v>
      </c>
      <c r="G648" s="206">
        <f t="shared" si="211"/>
        <v>6716.9300000000003</v>
      </c>
      <c r="H648" s="78">
        <f t="shared" si="212"/>
        <v>6541.6700000000001</v>
      </c>
      <c r="I648" s="78">
        <v>7850</v>
      </c>
      <c r="J648" s="25">
        <f t="shared" si="213"/>
        <v>0.16868867175927083</v>
      </c>
      <c r="K648" s="231" t="s">
        <v>842</v>
      </c>
      <c r="L648" s="231" t="s">
        <v>843</v>
      </c>
      <c r="M648" s="232" t="s">
        <v>844</v>
      </c>
      <c r="N648" s="233"/>
      <c r="O648" s="233"/>
      <c r="P648" s="233"/>
      <c r="Q648" s="141" t="s">
        <v>841</v>
      </c>
      <c r="R648" s="84" t="s">
        <v>838</v>
      </c>
      <c r="S648" s="84" t="s">
        <v>14</v>
      </c>
      <c r="T648" s="85">
        <v>5488.75</v>
      </c>
      <c r="U648" s="86" t="b">
        <f t="shared" si="214"/>
        <v>1</v>
      </c>
      <c r="V648" s="87">
        <f t="shared" si="215"/>
        <v>-108.6899999999996</v>
      </c>
      <c r="AF648" s="230" t="s">
        <v>841</v>
      </c>
      <c r="AG648" s="229" t="s">
        <v>838</v>
      </c>
      <c r="AH648" s="229" t="s">
        <v>14</v>
      </c>
      <c r="AI648" s="78">
        <f>7568.33</f>
        <v>7568.3299999999999</v>
      </c>
      <c r="AJ648" s="78">
        <f t="shared" si="216"/>
        <v>9082</v>
      </c>
      <c r="AK648" s="72" t="b">
        <f t="shared" si="217"/>
        <v>1</v>
      </c>
      <c r="AL648" s="2">
        <f t="shared" si="218"/>
        <v>2365.0699999999997</v>
      </c>
      <c r="AM648" s="93">
        <f t="shared" si="225"/>
        <v>8833.3299999999999</v>
      </c>
      <c r="AN648" s="93">
        <v>10600</v>
      </c>
      <c r="AO648" s="25">
        <f t="shared" si="221"/>
        <v>0.16714380092490641</v>
      </c>
      <c r="AQ648" s="2">
        <f t="shared" si="222"/>
        <v>2750</v>
      </c>
      <c r="AR648" s="2">
        <f t="shared" si="223"/>
        <v>7568.3299999999999</v>
      </c>
      <c r="AS648" t="b">
        <f>AF648='[3]Материалы в ДС'!A620</f>
        <v>1</v>
      </c>
      <c r="AT648" s="95">
        <f>AI648-'[3]Материалы в ДС'!D620</f>
        <v>0</v>
      </c>
    </row>
    <row r="649" ht="15" customHeight="1">
      <c r="A649" s="228" t="s">
        <v>845</v>
      </c>
      <c r="D649" s="229" t="s">
        <v>838</v>
      </c>
      <c r="E649" s="229" t="s">
        <v>14</v>
      </c>
      <c r="F649" s="78">
        <v>5971.1899999999996</v>
      </c>
      <c r="G649" s="206">
        <f t="shared" si="211"/>
        <v>7165.4300000000003</v>
      </c>
      <c r="H649" s="78">
        <f t="shared" si="212"/>
        <v>6541.6700000000001</v>
      </c>
      <c r="I649" s="78">
        <v>7850</v>
      </c>
      <c r="J649" s="25">
        <f t="shared" si="213"/>
        <v>0.095537881187869989</v>
      </c>
      <c r="K649" s="234"/>
      <c r="L649" s="234"/>
      <c r="M649" s="235" t="s">
        <v>846</v>
      </c>
      <c r="N649" s="235" t="s">
        <v>847</v>
      </c>
      <c r="O649" s="235" t="s">
        <v>848</v>
      </c>
      <c r="P649" s="235" t="s">
        <v>849</v>
      </c>
      <c r="Q649" s="141" t="s">
        <v>845</v>
      </c>
      <c r="R649" s="84" t="s">
        <v>838</v>
      </c>
      <c r="S649" s="84" t="s">
        <v>14</v>
      </c>
      <c r="T649" s="85">
        <v>5855.2399999999998</v>
      </c>
      <c r="U649" s="86" t="b">
        <f t="shared" si="214"/>
        <v>1</v>
      </c>
      <c r="V649" s="87">
        <f t="shared" si="215"/>
        <v>-115.94999999999982</v>
      </c>
      <c r="AF649" s="230" t="s">
        <v>845</v>
      </c>
      <c r="AG649" s="229" t="s">
        <v>838</v>
      </c>
      <c r="AH649" s="229" t="s">
        <v>14</v>
      </c>
      <c r="AI649" s="78">
        <f>8074.17</f>
        <v>8074.1700000000001</v>
      </c>
      <c r="AJ649" s="78">
        <f t="shared" si="216"/>
        <v>9689</v>
      </c>
      <c r="AK649" s="72" t="b">
        <f t="shared" si="217"/>
        <v>1</v>
      </c>
      <c r="AL649" s="2">
        <f t="shared" si="218"/>
        <v>2523.5699999999997</v>
      </c>
      <c r="AM649" s="93">
        <f t="shared" si="225"/>
        <v>8833.3299999999999</v>
      </c>
      <c r="AN649" s="93">
        <v>10600</v>
      </c>
      <c r="AO649" s="25">
        <f t="shared" si="221"/>
        <v>0.094024151099184647</v>
      </c>
      <c r="AQ649" s="2">
        <f t="shared" si="222"/>
        <v>2750</v>
      </c>
      <c r="AR649" s="2">
        <f t="shared" si="223"/>
        <v>8074.1700000000001</v>
      </c>
      <c r="AS649" t="b">
        <f>AF649='[3]Материалы в ДС'!A621</f>
        <v>1</v>
      </c>
      <c r="AT649" s="95">
        <f>AI649-'[3]Материалы в ДС'!D621</f>
        <v>0</v>
      </c>
    </row>
    <row r="650" ht="15.75" customHeight="1">
      <c r="A650" s="228" t="s">
        <v>850</v>
      </c>
      <c r="D650" s="229" t="s">
        <v>838</v>
      </c>
      <c r="E650" s="229" t="s">
        <v>14</v>
      </c>
      <c r="F650" s="78">
        <v>5133.3299999999999</v>
      </c>
      <c r="G650" s="206">
        <f t="shared" si="211"/>
        <v>6160</v>
      </c>
      <c r="H650" s="78">
        <f t="shared" si="212"/>
        <v>6541.6700000000001</v>
      </c>
      <c r="I650" s="78">
        <v>7850</v>
      </c>
      <c r="J650" s="25">
        <f t="shared" si="213"/>
        <v>0.27435064935064934</v>
      </c>
      <c r="K650" s="236" t="s">
        <v>851</v>
      </c>
      <c r="L650" s="237"/>
      <c r="M650" s="237"/>
      <c r="N650" s="237"/>
      <c r="O650" s="237"/>
      <c r="P650" s="237"/>
      <c r="Q650" s="141" t="s">
        <v>850</v>
      </c>
      <c r="R650" s="84" t="s">
        <v>838</v>
      </c>
      <c r="S650" s="84" t="s">
        <v>14</v>
      </c>
      <c r="T650" s="85">
        <v>5133.3299999999999</v>
      </c>
      <c r="U650" s="86" t="b">
        <f t="shared" si="214"/>
        <v>1</v>
      </c>
      <c r="V650" s="87">
        <f t="shared" si="215"/>
        <v>0</v>
      </c>
      <c r="AF650" s="230" t="s">
        <v>850</v>
      </c>
      <c r="AG650" s="229" t="s">
        <v>838</v>
      </c>
      <c r="AH650" s="229" t="s">
        <v>14</v>
      </c>
      <c r="AI650" s="78">
        <f>6724.17</f>
        <v>6724.1700000000001</v>
      </c>
      <c r="AJ650" s="78">
        <f t="shared" si="216"/>
        <v>8069</v>
      </c>
      <c r="AK650" s="72" t="b">
        <f t="shared" si="217"/>
        <v>1</v>
      </c>
      <c r="AL650" s="2">
        <f t="shared" si="218"/>
        <v>1909</v>
      </c>
      <c r="AM650" s="93">
        <f t="shared" si="225"/>
        <v>8833.3299999999999</v>
      </c>
      <c r="AN650" s="93">
        <v>10600</v>
      </c>
      <c r="AO650" s="25">
        <f t="shared" si="221"/>
        <v>0.31366959970256536</v>
      </c>
      <c r="AQ650" s="2">
        <f t="shared" si="222"/>
        <v>2750</v>
      </c>
      <c r="AR650" s="2">
        <f t="shared" si="223"/>
        <v>6724.1700000000001</v>
      </c>
      <c r="AS650" t="b">
        <f>AF650='[3]Материалы в ДС'!A622</f>
        <v>1</v>
      </c>
      <c r="AT650" s="95">
        <f>AI650-'[3]Материалы в ДС'!D622</f>
        <v>0</v>
      </c>
    </row>
    <row r="651" ht="15.75">
      <c r="A651" s="238" t="s">
        <v>852</v>
      </c>
      <c r="D651" s="229" t="s">
        <v>853</v>
      </c>
      <c r="E651" s="229" t="s">
        <v>14</v>
      </c>
      <c r="F651" s="78">
        <v>3827.5</v>
      </c>
      <c r="G651" s="206">
        <f t="shared" si="211"/>
        <v>4593</v>
      </c>
      <c r="H651" s="78">
        <f t="shared" si="212"/>
        <v>0</v>
      </c>
      <c r="I651" s="78"/>
      <c r="J651" t="s">
        <v>854</v>
      </c>
      <c r="K651" s="239">
        <f t="shared" ref="K651:K660" si="226">ROW()-ROW($B$18)</f>
        <v>633</v>
      </c>
      <c r="L651" s="240" t="s">
        <v>855</v>
      </c>
      <c r="M651" s="241">
        <v>1</v>
      </c>
      <c r="N651" s="241">
        <v>1</v>
      </c>
      <c r="O651" s="242">
        <v>230</v>
      </c>
      <c r="P651" s="242" t="s">
        <v>856</v>
      </c>
      <c r="Q651" s="141" t="s">
        <v>852</v>
      </c>
      <c r="R651" s="84" t="s">
        <v>853</v>
      </c>
      <c r="S651" s="84" t="s">
        <v>14</v>
      </c>
      <c r="T651" s="85">
        <v>3575.9200000000001</v>
      </c>
      <c r="U651" s="86" t="b">
        <f t="shared" si="214"/>
        <v>1</v>
      </c>
      <c r="V651" s="87">
        <f t="shared" si="215"/>
        <v>-251.57999999999993</v>
      </c>
      <c r="AF651" s="243" t="s">
        <v>852</v>
      </c>
      <c r="AG651" s="229" t="s">
        <v>853</v>
      </c>
      <c r="AH651" s="229" t="s">
        <v>14</v>
      </c>
      <c r="AI651" s="78">
        <f t="shared" ref="AI651:AI654" si="227">6517*0</f>
        <v>0</v>
      </c>
      <c r="AJ651" s="78">
        <f t="shared" si="216"/>
        <v>0</v>
      </c>
      <c r="AK651" s="72" t="b">
        <f t="shared" si="217"/>
        <v>1</v>
      </c>
      <c r="AL651" s="2">
        <f t="shared" si="218"/>
        <v>-4593</v>
      </c>
      <c r="AM651" s="93"/>
      <c r="AN651" s="93"/>
      <c r="AO651" s="25" t="s">
        <v>854</v>
      </c>
      <c r="AQ651" s="2">
        <f t="shared" si="222"/>
        <v>0</v>
      </c>
      <c r="AR651" s="2">
        <f t="shared" si="223"/>
        <v>0</v>
      </c>
      <c r="AS651" t="b">
        <f>AF651='[3]Материалы в ДС'!A623</f>
        <v>1</v>
      </c>
      <c r="AT651" s="95">
        <f>AI651-'[3]Материалы в ДС'!D623</f>
        <v>-6517</v>
      </c>
    </row>
    <row r="652" ht="15.75">
      <c r="A652" s="238" t="s">
        <v>857</v>
      </c>
      <c r="D652" s="229" t="s">
        <v>853</v>
      </c>
      <c r="E652" s="229" t="s">
        <v>14</v>
      </c>
      <c r="F652" s="78">
        <v>3827.5</v>
      </c>
      <c r="G652" s="206">
        <f t="shared" si="211"/>
        <v>4593</v>
      </c>
      <c r="H652" s="78">
        <f t="shared" si="212"/>
        <v>0</v>
      </c>
      <c r="I652" s="78"/>
      <c r="J652" t="s">
        <v>854</v>
      </c>
      <c r="K652" s="239">
        <f t="shared" si="226"/>
        <v>634</v>
      </c>
      <c r="L652" s="244" t="s">
        <v>858</v>
      </c>
      <c r="M652" s="241">
        <v>1</v>
      </c>
      <c r="N652" s="241">
        <v>1</v>
      </c>
      <c r="O652" s="242">
        <v>230</v>
      </c>
      <c r="P652" s="242" t="s">
        <v>856</v>
      </c>
      <c r="Q652" s="141" t="s">
        <v>857</v>
      </c>
      <c r="R652" s="84" t="s">
        <v>853</v>
      </c>
      <c r="S652" s="84" t="s">
        <v>14</v>
      </c>
      <c r="T652" s="85">
        <v>3575.9200000000001</v>
      </c>
      <c r="U652" s="86" t="b">
        <f t="shared" si="214"/>
        <v>1</v>
      </c>
      <c r="V652" s="87">
        <f t="shared" si="215"/>
        <v>-251.57999999999993</v>
      </c>
      <c r="AF652" s="243" t="s">
        <v>857</v>
      </c>
      <c r="AG652" s="229" t="s">
        <v>853</v>
      </c>
      <c r="AH652" s="229" t="s">
        <v>14</v>
      </c>
      <c r="AI652" s="78">
        <f t="shared" si="227"/>
        <v>0</v>
      </c>
      <c r="AJ652" s="78">
        <f t="shared" si="216"/>
        <v>0</v>
      </c>
      <c r="AK652" s="72" t="b">
        <f t="shared" si="217"/>
        <v>1</v>
      </c>
      <c r="AL652" s="2">
        <f t="shared" si="218"/>
        <v>-4593</v>
      </c>
      <c r="AM652" s="93"/>
      <c r="AN652" s="93"/>
      <c r="AO652" s="25" t="s">
        <v>854</v>
      </c>
      <c r="AQ652" s="2">
        <f t="shared" si="222"/>
        <v>0</v>
      </c>
      <c r="AR652" s="2">
        <f t="shared" si="223"/>
        <v>0</v>
      </c>
      <c r="AS652" t="b">
        <f>AF652='[3]Материалы в ДС'!A624</f>
        <v>1</v>
      </c>
      <c r="AT652" s="95">
        <f>AI652-'[3]Материалы в ДС'!D624</f>
        <v>-6517</v>
      </c>
    </row>
    <row r="653" ht="15.75">
      <c r="A653" s="238" t="s">
        <v>859</v>
      </c>
      <c r="D653" s="229" t="s">
        <v>853</v>
      </c>
      <c r="E653" s="229" t="s">
        <v>14</v>
      </c>
      <c r="F653" s="78">
        <v>3827.5</v>
      </c>
      <c r="G653" s="206">
        <f t="shared" si="211"/>
        <v>4593</v>
      </c>
      <c r="H653" s="78">
        <f t="shared" si="212"/>
        <v>0</v>
      </c>
      <c r="I653" s="78"/>
      <c r="J653" t="s">
        <v>854</v>
      </c>
      <c r="K653" s="239">
        <f t="shared" si="226"/>
        <v>635</v>
      </c>
      <c r="L653" s="240" t="s">
        <v>860</v>
      </c>
      <c r="M653" s="241">
        <v>1</v>
      </c>
      <c r="N653" s="241">
        <v>1</v>
      </c>
      <c r="O653" s="242">
        <v>220</v>
      </c>
      <c r="P653" s="242" t="s">
        <v>856</v>
      </c>
      <c r="Q653" s="141" t="s">
        <v>859</v>
      </c>
      <c r="R653" s="84" t="s">
        <v>853</v>
      </c>
      <c r="S653" s="84" t="s">
        <v>14</v>
      </c>
      <c r="T653" s="85">
        <v>3575.9200000000001</v>
      </c>
      <c r="U653" s="86" t="b">
        <f t="shared" si="214"/>
        <v>1</v>
      </c>
      <c r="V653" s="87">
        <f t="shared" si="215"/>
        <v>-251.57999999999993</v>
      </c>
      <c r="AF653" s="243" t="s">
        <v>859</v>
      </c>
      <c r="AG653" s="229" t="s">
        <v>853</v>
      </c>
      <c r="AH653" s="229" t="s">
        <v>14</v>
      </c>
      <c r="AI653" s="78">
        <f t="shared" si="227"/>
        <v>0</v>
      </c>
      <c r="AJ653" s="78">
        <f t="shared" si="216"/>
        <v>0</v>
      </c>
      <c r="AK653" s="72" t="b">
        <f t="shared" si="217"/>
        <v>1</v>
      </c>
      <c r="AL653" s="2">
        <f t="shared" si="218"/>
        <v>-4593</v>
      </c>
      <c r="AM653" s="93"/>
      <c r="AN653" s="93"/>
      <c r="AO653" s="25" t="s">
        <v>854</v>
      </c>
      <c r="AQ653" s="2">
        <f t="shared" si="222"/>
        <v>0</v>
      </c>
      <c r="AR653" s="2">
        <f t="shared" si="223"/>
        <v>0</v>
      </c>
      <c r="AS653" t="b">
        <f>AF653='[3]Материалы в ДС'!A625</f>
        <v>1</v>
      </c>
      <c r="AT653" s="95">
        <f>AI653-'[3]Материалы в ДС'!D625</f>
        <v>-6517</v>
      </c>
    </row>
    <row r="654" ht="15.75">
      <c r="A654" s="238" t="s">
        <v>861</v>
      </c>
      <c r="D654" s="229" t="s">
        <v>853</v>
      </c>
      <c r="E654" s="229" t="s">
        <v>14</v>
      </c>
      <c r="F654" s="78">
        <v>3827.5</v>
      </c>
      <c r="G654" s="206">
        <f t="shared" si="211"/>
        <v>4593</v>
      </c>
      <c r="H654" s="78">
        <f t="shared" si="212"/>
        <v>0</v>
      </c>
      <c r="I654" s="78"/>
      <c r="J654" t="s">
        <v>854</v>
      </c>
      <c r="K654" s="239">
        <f t="shared" si="226"/>
        <v>636</v>
      </c>
      <c r="L654" s="240" t="s">
        <v>862</v>
      </c>
      <c r="M654" s="241">
        <v>1</v>
      </c>
      <c r="N654" s="241">
        <v>1</v>
      </c>
      <c r="O654" s="242">
        <v>220</v>
      </c>
      <c r="P654" s="242" t="s">
        <v>856</v>
      </c>
      <c r="Q654" s="141" t="s">
        <v>861</v>
      </c>
      <c r="R654" s="84" t="s">
        <v>853</v>
      </c>
      <c r="S654" s="84" t="s">
        <v>14</v>
      </c>
      <c r="T654" s="85">
        <v>3575.9200000000001</v>
      </c>
      <c r="U654" s="86" t="b">
        <f t="shared" si="214"/>
        <v>1</v>
      </c>
      <c r="V654" s="87">
        <f t="shared" si="215"/>
        <v>-251.57999999999993</v>
      </c>
      <c r="AF654" s="243" t="s">
        <v>861</v>
      </c>
      <c r="AG654" s="229" t="s">
        <v>853</v>
      </c>
      <c r="AH654" s="229" t="s">
        <v>14</v>
      </c>
      <c r="AI654" s="78">
        <f t="shared" si="227"/>
        <v>0</v>
      </c>
      <c r="AJ654" s="78">
        <f t="shared" si="216"/>
        <v>0</v>
      </c>
      <c r="AK654" s="72" t="b">
        <f t="shared" si="217"/>
        <v>1</v>
      </c>
      <c r="AL654" s="2">
        <f t="shared" si="218"/>
        <v>-4593</v>
      </c>
      <c r="AM654" s="93"/>
      <c r="AN654" s="93"/>
      <c r="AO654" s="25" t="s">
        <v>854</v>
      </c>
      <c r="AQ654" s="2">
        <f t="shared" si="222"/>
        <v>0</v>
      </c>
      <c r="AR654" s="2">
        <f t="shared" si="223"/>
        <v>0</v>
      </c>
      <c r="AS654" t="b">
        <f>AF654='[3]Материалы в ДС'!A626</f>
        <v>1</v>
      </c>
      <c r="AT654" s="95">
        <f>AI654-'[3]Материалы в ДС'!D626</f>
        <v>-6517</v>
      </c>
    </row>
    <row r="655" ht="15.75">
      <c r="A655" s="238" t="s">
        <v>863</v>
      </c>
      <c r="D655" s="229" t="s">
        <v>853</v>
      </c>
      <c r="E655" s="229" t="s">
        <v>14</v>
      </c>
      <c r="F655" s="78">
        <v>4493.3299999999999</v>
      </c>
      <c r="G655" s="206">
        <f t="shared" si="211"/>
        <v>5392</v>
      </c>
      <c r="H655" s="78">
        <f t="shared" si="212"/>
        <v>0</v>
      </c>
      <c r="I655" s="78"/>
      <c r="J655" t="s">
        <v>854</v>
      </c>
      <c r="K655" s="239">
        <f t="shared" si="226"/>
        <v>637</v>
      </c>
      <c r="L655" s="240" t="s">
        <v>864</v>
      </c>
      <c r="M655" s="241">
        <v>1</v>
      </c>
      <c r="N655" s="241">
        <v>1</v>
      </c>
      <c r="O655" s="242">
        <v>230</v>
      </c>
      <c r="P655" s="242" t="s">
        <v>856</v>
      </c>
      <c r="Q655" s="141" t="s">
        <v>863</v>
      </c>
      <c r="R655" s="84" t="s">
        <v>853</v>
      </c>
      <c r="S655" s="84" t="s">
        <v>14</v>
      </c>
      <c r="T655" s="85">
        <v>4195.5799999999999</v>
      </c>
      <c r="U655" s="86" t="b">
        <f t="shared" si="214"/>
        <v>1</v>
      </c>
      <c r="V655" s="87">
        <f t="shared" si="215"/>
        <v>-297.75</v>
      </c>
      <c r="AF655" s="243" t="s">
        <v>863</v>
      </c>
      <c r="AG655" s="229" t="s">
        <v>853</v>
      </c>
      <c r="AH655" s="229" t="s">
        <v>14</v>
      </c>
      <c r="AI655" s="78">
        <f>7303*0</f>
        <v>0</v>
      </c>
      <c r="AJ655" s="78">
        <f t="shared" si="216"/>
        <v>0</v>
      </c>
      <c r="AK655" s="72" t="b">
        <f t="shared" si="217"/>
        <v>1</v>
      </c>
      <c r="AL655" s="2">
        <f t="shared" si="218"/>
        <v>-5392</v>
      </c>
      <c r="AM655" s="93"/>
      <c r="AN655" s="93"/>
      <c r="AO655" s="25" t="s">
        <v>854</v>
      </c>
      <c r="AQ655" s="2">
        <f t="shared" si="222"/>
        <v>0</v>
      </c>
      <c r="AR655" s="2">
        <f t="shared" si="223"/>
        <v>0</v>
      </c>
      <c r="AS655" t="b">
        <f>AF655='[3]Материалы в ДС'!A627</f>
        <v>1</v>
      </c>
      <c r="AT655" s="95">
        <f>AI655-'[3]Материалы в ДС'!D627</f>
        <v>-7303</v>
      </c>
    </row>
    <row r="656" ht="15.75">
      <c r="A656" s="238" t="s">
        <v>865</v>
      </c>
      <c r="D656" s="229" t="s">
        <v>853</v>
      </c>
      <c r="E656" s="229" t="s">
        <v>14</v>
      </c>
      <c r="F656" s="78">
        <v>4493.3299999999999</v>
      </c>
      <c r="G656" s="206">
        <f t="shared" si="211"/>
        <v>5392</v>
      </c>
      <c r="H656" s="78">
        <f t="shared" si="212"/>
        <v>5875</v>
      </c>
      <c r="I656" s="78">
        <v>7050</v>
      </c>
      <c r="J656" s="25">
        <f t="shared" si="213"/>
        <v>0.30749258160237392</v>
      </c>
      <c r="K656" s="239">
        <f t="shared" si="226"/>
        <v>638</v>
      </c>
      <c r="L656" s="240" t="s">
        <v>866</v>
      </c>
      <c r="M656" s="241">
        <v>1</v>
      </c>
      <c r="N656" s="241">
        <v>1</v>
      </c>
      <c r="O656" s="242">
        <v>230</v>
      </c>
      <c r="P656" s="242" t="s">
        <v>856</v>
      </c>
      <c r="Q656" s="141" t="s">
        <v>865</v>
      </c>
      <c r="R656" s="84" t="s">
        <v>853</v>
      </c>
      <c r="S656" s="84" t="s">
        <v>14</v>
      </c>
      <c r="T656" s="85">
        <v>4195.5799999999999</v>
      </c>
      <c r="U656" s="86" t="b">
        <f t="shared" si="214"/>
        <v>1</v>
      </c>
      <c r="V656" s="87">
        <f t="shared" si="215"/>
        <v>-297.75</v>
      </c>
      <c r="AF656" s="243" t="s">
        <v>865</v>
      </c>
      <c r="AG656" s="229" t="s">
        <v>853</v>
      </c>
      <c r="AH656" s="229" t="s">
        <v>14</v>
      </c>
      <c r="AI656" s="78">
        <f t="shared" ref="AI656:AI658" si="228">7303</f>
        <v>7303</v>
      </c>
      <c r="AJ656" s="78">
        <f t="shared" si="216"/>
        <v>8763.6000000000004</v>
      </c>
      <c r="AK656" s="72" t="b">
        <f t="shared" si="217"/>
        <v>1</v>
      </c>
      <c r="AL656" s="2">
        <f t="shared" si="218"/>
        <v>3371.6000000000004</v>
      </c>
      <c r="AM656" s="93">
        <f t="shared" si="225"/>
        <v>9583.3299999999999</v>
      </c>
      <c r="AN656" s="93">
        <v>11500</v>
      </c>
      <c r="AO656" s="25">
        <f t="shared" si="221"/>
        <v>0.31224610890501614</v>
      </c>
      <c r="AQ656" s="2">
        <f t="shared" si="222"/>
        <v>4450</v>
      </c>
      <c r="AR656" s="2">
        <f t="shared" si="223"/>
        <v>7303</v>
      </c>
      <c r="AS656" t="b">
        <f>AF656='[3]Материалы в ДС'!A628</f>
        <v>1</v>
      </c>
      <c r="AT656" s="95">
        <f>AI656-'[3]Материалы в ДС'!D628</f>
        <v>0</v>
      </c>
    </row>
    <row r="657" ht="15.75">
      <c r="A657" s="238" t="s">
        <v>867</v>
      </c>
      <c r="D657" s="229" t="s">
        <v>853</v>
      </c>
      <c r="E657" s="229" t="s">
        <v>14</v>
      </c>
      <c r="F657" s="78">
        <v>4493.3299999999999</v>
      </c>
      <c r="G657" s="206">
        <f t="shared" si="211"/>
        <v>5392</v>
      </c>
      <c r="H657" s="78">
        <f t="shared" si="212"/>
        <v>5875</v>
      </c>
      <c r="I657" s="78">
        <v>7050</v>
      </c>
      <c r="J657" s="25">
        <f t="shared" si="213"/>
        <v>0.30749258160237392</v>
      </c>
      <c r="K657" s="239">
        <f t="shared" si="226"/>
        <v>639</v>
      </c>
      <c r="L657" s="240" t="s">
        <v>868</v>
      </c>
      <c r="M657" s="241">
        <v>1</v>
      </c>
      <c r="N657" s="241">
        <v>1</v>
      </c>
      <c r="O657" s="242">
        <v>230</v>
      </c>
      <c r="P657" s="242" t="s">
        <v>869</v>
      </c>
      <c r="Q657" s="141" t="s">
        <v>867</v>
      </c>
      <c r="R657" s="84" t="s">
        <v>853</v>
      </c>
      <c r="S657" s="84" t="s">
        <v>14</v>
      </c>
      <c r="T657" s="85">
        <v>4195.5799999999999</v>
      </c>
      <c r="U657" s="86" t="b">
        <f t="shared" si="214"/>
        <v>1</v>
      </c>
      <c r="V657" s="87">
        <f t="shared" si="215"/>
        <v>-297.75</v>
      </c>
      <c r="AF657" s="243" t="s">
        <v>867</v>
      </c>
      <c r="AG657" s="229" t="s">
        <v>853</v>
      </c>
      <c r="AH657" s="229" t="s">
        <v>14</v>
      </c>
      <c r="AI657" s="78">
        <f t="shared" si="228"/>
        <v>7303</v>
      </c>
      <c r="AJ657" s="78">
        <f t="shared" si="216"/>
        <v>8763.6000000000004</v>
      </c>
      <c r="AK657" s="72" t="b">
        <f t="shared" si="217"/>
        <v>1</v>
      </c>
      <c r="AL657" s="2">
        <f t="shared" si="218"/>
        <v>3371.6000000000004</v>
      </c>
      <c r="AM657" s="93">
        <f t="shared" si="225"/>
        <v>9583.3299999999999</v>
      </c>
      <c r="AN657" s="93">
        <v>11500</v>
      </c>
      <c r="AO657" s="25">
        <f t="shared" si="221"/>
        <v>0.31224610890501614</v>
      </c>
      <c r="AQ657" s="2">
        <f t="shared" si="222"/>
        <v>4450</v>
      </c>
      <c r="AR657" s="2">
        <f t="shared" si="223"/>
        <v>7303</v>
      </c>
      <c r="AS657" t="b">
        <f>AF657='[3]Материалы в ДС'!A629</f>
        <v>1</v>
      </c>
      <c r="AT657" s="95">
        <f>AI657-'[3]Материалы в ДС'!D629</f>
        <v>0</v>
      </c>
    </row>
    <row r="658" ht="15.75">
      <c r="A658" s="238" t="s">
        <v>870</v>
      </c>
      <c r="D658" s="229" t="s">
        <v>853</v>
      </c>
      <c r="E658" s="229" t="s">
        <v>14</v>
      </c>
      <c r="F658" s="78">
        <v>4493.3299999999999</v>
      </c>
      <c r="G658" s="206">
        <f t="shared" si="211"/>
        <v>5392</v>
      </c>
      <c r="H658" s="78">
        <f t="shared" si="212"/>
        <v>5875</v>
      </c>
      <c r="I658" s="78">
        <v>7050</v>
      </c>
      <c r="J658" s="25">
        <f t="shared" si="213"/>
        <v>0.30749258160237392</v>
      </c>
      <c r="K658" s="239">
        <f t="shared" si="226"/>
        <v>640</v>
      </c>
      <c r="L658" s="244" t="s">
        <v>871</v>
      </c>
      <c r="M658" s="241">
        <v>1</v>
      </c>
      <c r="N658" s="241">
        <v>1</v>
      </c>
      <c r="O658" s="241">
        <v>230</v>
      </c>
      <c r="P658" s="242" t="s">
        <v>856</v>
      </c>
      <c r="Q658" s="141" t="s">
        <v>870</v>
      </c>
      <c r="R658" s="84" t="s">
        <v>853</v>
      </c>
      <c r="S658" s="84" t="s">
        <v>14</v>
      </c>
      <c r="T658" s="85">
        <v>4195.5799999999999</v>
      </c>
      <c r="U658" s="86" t="b">
        <f t="shared" si="214"/>
        <v>1</v>
      </c>
      <c r="V658" s="87">
        <f t="shared" si="215"/>
        <v>-297.75</v>
      </c>
      <c r="AF658" s="243" t="s">
        <v>870</v>
      </c>
      <c r="AG658" s="229" t="s">
        <v>853</v>
      </c>
      <c r="AH658" s="229" t="s">
        <v>14</v>
      </c>
      <c r="AI658" s="78">
        <f t="shared" si="228"/>
        <v>7303</v>
      </c>
      <c r="AJ658" s="78">
        <f t="shared" si="216"/>
        <v>8763.6000000000004</v>
      </c>
      <c r="AK658" s="72" t="b">
        <f t="shared" si="217"/>
        <v>1</v>
      </c>
      <c r="AL658" s="2">
        <f t="shared" si="218"/>
        <v>3371.6000000000004</v>
      </c>
      <c r="AM658" s="93">
        <f t="shared" si="225"/>
        <v>9583.3299999999999</v>
      </c>
      <c r="AN658" s="93">
        <v>11500</v>
      </c>
      <c r="AO658" s="25">
        <f t="shared" si="221"/>
        <v>0.31224610890501614</v>
      </c>
      <c r="AQ658" s="2">
        <f t="shared" si="222"/>
        <v>4450</v>
      </c>
      <c r="AR658" s="2">
        <f t="shared" si="223"/>
        <v>7303</v>
      </c>
      <c r="AS658" t="b">
        <f>AF658='[3]Материалы в ДС'!A630</f>
        <v>1</v>
      </c>
      <c r="AT658" s="95">
        <f>AI658-'[3]Материалы в ДС'!D630</f>
        <v>0</v>
      </c>
    </row>
    <row r="659" ht="15.75">
      <c r="A659" s="238" t="s">
        <v>872</v>
      </c>
      <c r="D659" s="229" t="s">
        <v>853</v>
      </c>
      <c r="E659" s="229" t="s">
        <v>14</v>
      </c>
      <c r="F659" s="78">
        <v>5291.6700000000001</v>
      </c>
      <c r="G659" s="206">
        <f t="shared" si="211"/>
        <v>6350</v>
      </c>
      <c r="H659" s="78">
        <f t="shared" si="212"/>
        <v>0</v>
      </c>
      <c r="I659" s="78"/>
      <c r="J659" t="s">
        <v>854</v>
      </c>
      <c r="K659" s="239">
        <f t="shared" si="226"/>
        <v>641</v>
      </c>
      <c r="L659" s="244" t="s">
        <v>873</v>
      </c>
      <c r="M659" s="241">
        <v>1</v>
      </c>
      <c r="N659" s="241">
        <v>1</v>
      </c>
      <c r="O659" s="241">
        <v>230</v>
      </c>
      <c r="P659" s="242" t="s">
        <v>856</v>
      </c>
      <c r="Q659" s="141" t="s">
        <v>872</v>
      </c>
      <c r="R659" s="84" t="s">
        <v>853</v>
      </c>
      <c r="S659" s="84" t="s">
        <v>14</v>
      </c>
      <c r="T659" s="85">
        <v>4940.8299999999999</v>
      </c>
      <c r="U659" s="86" t="b">
        <f t="shared" si="214"/>
        <v>1</v>
      </c>
      <c r="V659" s="87">
        <f t="shared" si="215"/>
        <v>-350.84000000000015</v>
      </c>
      <c r="AF659" s="243" t="s">
        <v>872</v>
      </c>
      <c r="AG659" s="229" t="s">
        <v>853</v>
      </c>
      <c r="AH659" s="229" t="s">
        <v>14</v>
      </c>
      <c r="AI659" s="78">
        <f>8601*0</f>
        <v>0</v>
      </c>
      <c r="AJ659" s="78">
        <f t="shared" si="216"/>
        <v>0</v>
      </c>
      <c r="AK659" s="72" t="b">
        <f t="shared" si="217"/>
        <v>1</v>
      </c>
      <c r="AL659" s="2">
        <f t="shared" si="218"/>
        <v>-6350</v>
      </c>
      <c r="AM659" s="93"/>
      <c r="AN659" s="93"/>
      <c r="AO659" s="25" t="s">
        <v>854</v>
      </c>
      <c r="AQ659" s="2">
        <f t="shared" si="222"/>
        <v>0</v>
      </c>
      <c r="AR659" s="2">
        <f t="shared" si="223"/>
        <v>0</v>
      </c>
      <c r="AS659" t="b">
        <f>AF659='[3]Материалы в ДС'!A631</f>
        <v>1</v>
      </c>
      <c r="AT659" s="95">
        <f>AI659-'[3]Материалы в ДС'!D631</f>
        <v>-8601</v>
      </c>
    </row>
    <row r="660" ht="15.75">
      <c r="A660" s="238" t="s">
        <v>874</v>
      </c>
      <c r="D660" s="229" t="s">
        <v>853</v>
      </c>
      <c r="E660" s="229" t="s">
        <v>14</v>
      </c>
      <c r="F660" s="78">
        <v>5291.6700000000001</v>
      </c>
      <c r="G660" s="206">
        <f t="shared" si="211"/>
        <v>6350</v>
      </c>
      <c r="H660" s="78">
        <f t="shared" si="212"/>
        <v>7166.6700000000001</v>
      </c>
      <c r="I660" s="78">
        <v>8600</v>
      </c>
      <c r="J660" s="25">
        <f t="shared" si="213"/>
        <v>0.35433070866141736</v>
      </c>
      <c r="K660" s="239">
        <f t="shared" si="226"/>
        <v>642</v>
      </c>
      <c r="L660" s="240" t="s">
        <v>875</v>
      </c>
      <c r="M660" s="241">
        <v>1</v>
      </c>
      <c r="N660" s="241">
        <v>1</v>
      </c>
      <c r="O660" s="245">
        <v>230</v>
      </c>
      <c r="P660" s="246" t="s">
        <v>856</v>
      </c>
      <c r="Q660" s="141" t="s">
        <v>874</v>
      </c>
      <c r="R660" s="84" t="s">
        <v>853</v>
      </c>
      <c r="S660" s="84" t="s">
        <v>14</v>
      </c>
      <c r="T660" s="85">
        <v>4940.8299999999999</v>
      </c>
      <c r="U660" s="86" t="b">
        <f t="shared" si="214"/>
        <v>1</v>
      </c>
      <c r="V660" s="87">
        <f t="shared" si="215"/>
        <v>-350.84000000000015</v>
      </c>
      <c r="AF660" s="243" t="s">
        <v>874</v>
      </c>
      <c r="AG660" s="229" t="s">
        <v>853</v>
      </c>
      <c r="AH660" s="229" t="s">
        <v>14</v>
      </c>
      <c r="AI660" s="78">
        <v>8601</v>
      </c>
      <c r="AJ660" s="78">
        <f t="shared" si="216"/>
        <v>10321.200000000001</v>
      </c>
      <c r="AK660" s="72" t="b">
        <f t="shared" si="217"/>
        <v>1</v>
      </c>
      <c r="AL660" s="2">
        <f t="shared" si="218"/>
        <v>3971.2000000000007</v>
      </c>
      <c r="AM660" s="93">
        <f t="shared" si="225"/>
        <v>11583.33</v>
      </c>
      <c r="AN660" s="93">
        <v>13900</v>
      </c>
      <c r="AO660" s="25">
        <f t="shared" si="221"/>
        <v>0.34674262682633794</v>
      </c>
      <c r="AQ660" s="2">
        <f t="shared" si="222"/>
        <v>5300</v>
      </c>
      <c r="AR660" s="2">
        <f t="shared" si="223"/>
        <v>8601</v>
      </c>
      <c r="AS660" t="b">
        <f>AF660='[3]Материалы в ДС'!A632</f>
        <v>1</v>
      </c>
      <c r="AT660" s="95">
        <f>AI660-'[3]Материалы в ДС'!D632</f>
        <v>0</v>
      </c>
    </row>
    <row r="661" ht="15.75">
      <c r="A661" s="238" t="s">
        <v>876</v>
      </c>
      <c r="D661" s="229" t="s">
        <v>853</v>
      </c>
      <c r="E661" s="229" t="s">
        <v>14</v>
      </c>
      <c r="F661" s="78">
        <v>5291.6700000000001</v>
      </c>
      <c r="G661" s="206">
        <f t="shared" si="211"/>
        <v>6350</v>
      </c>
      <c r="H661" s="78">
        <f t="shared" si="212"/>
        <v>7166.6700000000001</v>
      </c>
      <c r="I661" s="78">
        <v>8600</v>
      </c>
      <c r="J661" s="25">
        <f t="shared" si="213"/>
        <v>0.35433070866141736</v>
      </c>
      <c r="K661" s="247" t="s">
        <v>877</v>
      </c>
      <c r="L661" s="247"/>
      <c r="M661" s="247"/>
      <c r="N661" s="247"/>
      <c r="O661" s="247"/>
      <c r="P661" s="247"/>
      <c r="Q661" s="141" t="s">
        <v>876</v>
      </c>
      <c r="R661" s="84" t="s">
        <v>853</v>
      </c>
      <c r="S661" s="84" t="s">
        <v>14</v>
      </c>
      <c r="T661" s="85">
        <v>4940.8299999999999</v>
      </c>
      <c r="U661" s="86" t="b">
        <f t="shared" si="214"/>
        <v>1</v>
      </c>
      <c r="V661" s="87">
        <f t="shared" si="215"/>
        <v>-350.84000000000015</v>
      </c>
      <c r="AF661" s="243" t="s">
        <v>876</v>
      </c>
      <c r="AG661" s="229" t="s">
        <v>853</v>
      </c>
      <c r="AH661" s="229" t="s">
        <v>14</v>
      </c>
      <c r="AI661" s="78">
        <v>8601</v>
      </c>
      <c r="AJ661" s="78">
        <f t="shared" si="216"/>
        <v>10321.200000000001</v>
      </c>
      <c r="AK661" s="72" t="b">
        <f t="shared" si="217"/>
        <v>1</v>
      </c>
      <c r="AL661" s="2">
        <f t="shared" si="218"/>
        <v>3971.2000000000007</v>
      </c>
      <c r="AM661" s="93">
        <f t="shared" si="225"/>
        <v>11583.33</v>
      </c>
      <c r="AN661" s="93">
        <v>13900</v>
      </c>
      <c r="AO661" s="25">
        <f t="shared" si="221"/>
        <v>0.34674262682633794</v>
      </c>
      <c r="AQ661" s="2">
        <f t="shared" si="222"/>
        <v>5300</v>
      </c>
      <c r="AR661" s="2">
        <f t="shared" si="223"/>
        <v>8601</v>
      </c>
      <c r="AS661" t="b">
        <f>AF661='[3]Материалы в ДС'!A633</f>
        <v>1</v>
      </c>
      <c r="AT661" s="95">
        <f>AI661-'[3]Материалы в ДС'!D633</f>
        <v>0</v>
      </c>
    </row>
    <row r="662" ht="15.75">
      <c r="A662" s="238" t="s">
        <v>878</v>
      </c>
      <c r="D662" s="229" t="s">
        <v>853</v>
      </c>
      <c r="E662" s="229" t="s">
        <v>14</v>
      </c>
      <c r="F662" s="78">
        <v>5291.6700000000001</v>
      </c>
      <c r="G662" s="206">
        <f t="shared" si="211"/>
        <v>6350</v>
      </c>
      <c r="H662" s="78">
        <f t="shared" si="212"/>
        <v>7166.6700000000001</v>
      </c>
      <c r="I662" s="78">
        <v>8600</v>
      </c>
      <c r="J662" s="25">
        <f t="shared" si="213"/>
        <v>0.35433070866141736</v>
      </c>
      <c r="K662" s="239">
        <f t="shared" ref="K662:K670" si="229">ROW()-ROW($B$18)-1</f>
        <v>643</v>
      </c>
      <c r="L662" s="240" t="s">
        <v>879</v>
      </c>
      <c r="M662" s="241">
        <v>1</v>
      </c>
      <c r="N662" s="241" t="s">
        <v>880</v>
      </c>
      <c r="O662" s="242">
        <v>230</v>
      </c>
      <c r="P662" s="242" t="s">
        <v>856</v>
      </c>
      <c r="Q662" s="141" t="s">
        <v>878</v>
      </c>
      <c r="R662" s="84" t="s">
        <v>853</v>
      </c>
      <c r="S662" s="84" t="s">
        <v>14</v>
      </c>
      <c r="T662" s="85">
        <v>4940.8299999999999</v>
      </c>
      <c r="U662" s="86" t="b">
        <f t="shared" si="214"/>
        <v>1</v>
      </c>
      <c r="V662" s="87">
        <f t="shared" si="215"/>
        <v>-350.84000000000015</v>
      </c>
      <c r="AF662" s="243" t="s">
        <v>878</v>
      </c>
      <c r="AG662" s="229" t="s">
        <v>853</v>
      </c>
      <c r="AH662" s="229" t="s">
        <v>14</v>
      </c>
      <c r="AI662" s="78">
        <v>8601</v>
      </c>
      <c r="AJ662" s="78">
        <f t="shared" si="216"/>
        <v>10321.200000000001</v>
      </c>
      <c r="AK662" s="72" t="b">
        <f t="shared" si="217"/>
        <v>1</v>
      </c>
      <c r="AL662" s="2">
        <f t="shared" si="218"/>
        <v>3971.2000000000007</v>
      </c>
      <c r="AM662" s="93">
        <f t="shared" si="225"/>
        <v>11583.33</v>
      </c>
      <c r="AN662" s="93">
        <v>13900</v>
      </c>
      <c r="AO662" s="25">
        <f t="shared" si="221"/>
        <v>0.34674262682633794</v>
      </c>
      <c r="AQ662" s="2">
        <f t="shared" si="222"/>
        <v>5300</v>
      </c>
      <c r="AR662" s="2">
        <f t="shared" si="223"/>
        <v>8601</v>
      </c>
      <c r="AS662" t="b">
        <f>AF662='[3]Материалы в ДС'!A634</f>
        <v>1</v>
      </c>
      <c r="AT662" s="95">
        <f>AI662-'[3]Материалы в ДС'!D634</f>
        <v>0</v>
      </c>
    </row>
    <row r="663" ht="15.75">
      <c r="A663" s="238" t="s">
        <v>881</v>
      </c>
      <c r="D663" s="229" t="s">
        <v>853</v>
      </c>
      <c r="E663" s="229" t="s">
        <v>14</v>
      </c>
      <c r="F663" s="78">
        <v>2634.1700000000001</v>
      </c>
      <c r="G663" s="206">
        <f t="shared" si="211"/>
        <v>3161</v>
      </c>
      <c r="H663" s="78">
        <f t="shared" si="212"/>
        <v>0</v>
      </c>
      <c r="I663" s="78"/>
      <c r="J663" t="s">
        <v>854</v>
      </c>
      <c r="K663" s="239">
        <f t="shared" si="229"/>
        <v>644</v>
      </c>
      <c r="L663" s="240" t="s">
        <v>882</v>
      </c>
      <c r="M663" s="241">
        <v>1</v>
      </c>
      <c r="N663" s="241" t="s">
        <v>880</v>
      </c>
      <c r="O663" s="242">
        <v>230</v>
      </c>
      <c r="P663" s="242" t="s">
        <v>856</v>
      </c>
      <c r="Q663" s="141" t="s">
        <v>881</v>
      </c>
      <c r="R663" s="84" t="s">
        <v>853</v>
      </c>
      <c r="S663" s="84" t="s">
        <v>14</v>
      </c>
      <c r="T663" s="85">
        <v>2361.3299999999999</v>
      </c>
      <c r="U663" s="86" t="b">
        <f t="shared" si="214"/>
        <v>1</v>
      </c>
      <c r="V663" s="87">
        <f t="shared" si="215"/>
        <v>-272.84000000000015</v>
      </c>
      <c r="AF663" s="243" t="s">
        <v>881</v>
      </c>
      <c r="AG663" s="229" t="s">
        <v>853</v>
      </c>
      <c r="AH663" s="229" t="s">
        <v>14</v>
      </c>
      <c r="AI663" s="78">
        <f>4282*0</f>
        <v>0</v>
      </c>
      <c r="AJ663" s="78">
        <f t="shared" si="216"/>
        <v>0</v>
      </c>
      <c r="AK663" s="72" t="b">
        <f t="shared" si="217"/>
        <v>1</v>
      </c>
      <c r="AL663" s="2">
        <f t="shared" si="218"/>
        <v>-3161</v>
      </c>
      <c r="AM663" s="93"/>
      <c r="AN663" s="93"/>
      <c r="AO663" s="25" t="s">
        <v>854</v>
      </c>
      <c r="AQ663" s="2">
        <f t="shared" si="222"/>
        <v>0</v>
      </c>
      <c r="AR663" s="2">
        <f t="shared" si="223"/>
        <v>0</v>
      </c>
      <c r="AS663" t="b">
        <f>AF663='[3]Материалы в ДС'!A635</f>
        <v>1</v>
      </c>
      <c r="AT663" s="95">
        <f>AI663-'[3]Материалы в ДС'!D635</f>
        <v>-4282</v>
      </c>
    </row>
    <row r="664" ht="15.75">
      <c r="A664" s="238" t="s">
        <v>883</v>
      </c>
      <c r="D664" s="229" t="s">
        <v>853</v>
      </c>
      <c r="E664" s="229" t="s">
        <v>14</v>
      </c>
      <c r="F664" s="78">
        <v>5852.5</v>
      </c>
      <c r="G664" s="206">
        <f t="shared" si="211"/>
        <v>7023</v>
      </c>
      <c r="H664" s="78">
        <f t="shared" si="212"/>
        <v>8625</v>
      </c>
      <c r="I664" s="78">
        <v>10350</v>
      </c>
      <c r="J664" s="25">
        <f t="shared" si="213"/>
        <v>0.47372917556599736</v>
      </c>
      <c r="K664" s="239">
        <f t="shared" si="229"/>
        <v>645</v>
      </c>
      <c r="L664" s="240" t="s">
        <v>884</v>
      </c>
      <c r="M664" s="241">
        <v>1</v>
      </c>
      <c r="N664" s="241" t="s">
        <v>880</v>
      </c>
      <c r="O664" s="242">
        <v>220</v>
      </c>
      <c r="P664" s="242" t="s">
        <v>856</v>
      </c>
      <c r="Q664" s="141" t="s">
        <v>883</v>
      </c>
      <c r="R664" s="84" t="s">
        <v>853</v>
      </c>
      <c r="S664" s="84" t="s">
        <v>14</v>
      </c>
      <c r="T664" s="85">
        <v>5463.3299999999999</v>
      </c>
      <c r="U664" s="86" t="b">
        <f t="shared" si="214"/>
        <v>1</v>
      </c>
      <c r="V664" s="87">
        <f t="shared" si="215"/>
        <v>-389.17000000000007</v>
      </c>
      <c r="AF664" s="243" t="s">
        <v>883</v>
      </c>
      <c r="AG664" s="229" t="s">
        <v>853</v>
      </c>
      <c r="AH664" s="229" t="s">
        <v>14</v>
      </c>
      <c r="AI664" s="78">
        <v>9513</v>
      </c>
      <c r="AJ664" s="78">
        <f t="shared" si="216"/>
        <v>11415.6</v>
      </c>
      <c r="AK664" s="72" t="b">
        <f t="shared" si="217"/>
        <v>1</v>
      </c>
      <c r="AL664" s="2">
        <f t="shared" si="218"/>
        <v>4392.6000000000004</v>
      </c>
      <c r="AM664" s="93">
        <f t="shared" si="225"/>
        <v>14000</v>
      </c>
      <c r="AN664" s="93">
        <v>16800</v>
      </c>
      <c r="AO664" s="25">
        <f t="shared" si="221"/>
        <v>0.4716703458425312</v>
      </c>
      <c r="AQ664" s="2">
        <f t="shared" si="222"/>
        <v>6450</v>
      </c>
      <c r="AR664" s="2">
        <f t="shared" si="223"/>
        <v>9513</v>
      </c>
      <c r="AS664" t="b">
        <f>AF664='[3]Материалы в ДС'!A636</f>
        <v>1</v>
      </c>
      <c r="AT664" s="95">
        <f>AI664-'[3]Материалы в ДС'!D636</f>
        <v>0</v>
      </c>
    </row>
    <row r="665" ht="15.75">
      <c r="A665" s="238" t="s">
        <v>885</v>
      </c>
      <c r="D665" s="229" t="s">
        <v>853</v>
      </c>
      <c r="E665" s="229" t="s">
        <v>14</v>
      </c>
      <c r="F665" s="78">
        <v>5852.5</v>
      </c>
      <c r="G665" s="206">
        <f t="shared" si="211"/>
        <v>7023</v>
      </c>
      <c r="H665" s="78">
        <f t="shared" si="212"/>
        <v>0</v>
      </c>
      <c r="I665" s="78"/>
      <c r="J665" t="s">
        <v>854</v>
      </c>
      <c r="K665" s="239">
        <f t="shared" si="229"/>
        <v>646</v>
      </c>
      <c r="L665" s="240" t="s">
        <v>886</v>
      </c>
      <c r="M665" s="241">
        <v>1</v>
      </c>
      <c r="N665" s="241" t="s">
        <v>880</v>
      </c>
      <c r="O665" s="242">
        <v>220</v>
      </c>
      <c r="P665" s="242" t="s">
        <v>856</v>
      </c>
      <c r="Q665" s="141" t="s">
        <v>885</v>
      </c>
      <c r="R665" s="84" t="s">
        <v>853</v>
      </c>
      <c r="S665" s="84" t="s">
        <v>14</v>
      </c>
      <c r="T665" s="85">
        <v>5463.3299999999999</v>
      </c>
      <c r="U665" s="86" t="b">
        <f t="shared" si="214"/>
        <v>1</v>
      </c>
      <c r="V665" s="87">
        <f t="shared" si="215"/>
        <v>-389.17000000000007</v>
      </c>
      <c r="AF665" s="243" t="s">
        <v>885</v>
      </c>
      <c r="AG665" s="229" t="s">
        <v>853</v>
      </c>
      <c r="AH665" s="229" t="s">
        <v>14</v>
      </c>
      <c r="AI665" s="78">
        <f>9513*0</f>
        <v>0</v>
      </c>
      <c r="AJ665" s="78">
        <f t="shared" si="216"/>
        <v>0</v>
      </c>
      <c r="AK665" s="72" t="b">
        <f t="shared" si="217"/>
        <v>1</v>
      </c>
      <c r="AL665" s="2">
        <f t="shared" si="218"/>
        <v>-7023</v>
      </c>
      <c r="AM665" s="93"/>
      <c r="AN665" s="93"/>
      <c r="AO665" s="25" t="s">
        <v>854</v>
      </c>
      <c r="AQ665" s="2">
        <f t="shared" si="222"/>
        <v>0</v>
      </c>
      <c r="AR665" s="2">
        <f t="shared" si="223"/>
        <v>0</v>
      </c>
      <c r="AS665" t="b">
        <f>AF665='[3]Материалы в ДС'!A637</f>
        <v>1</v>
      </c>
      <c r="AT665" s="95">
        <f>AI665-'[3]Материалы в ДС'!D637</f>
        <v>-9513</v>
      </c>
    </row>
    <row r="666" ht="15.75">
      <c r="A666" s="238" t="s">
        <v>887</v>
      </c>
      <c r="D666" s="229" t="s">
        <v>853</v>
      </c>
      <c r="E666" s="229" t="s">
        <v>14</v>
      </c>
      <c r="F666" s="78">
        <v>7077.5</v>
      </c>
      <c r="G666" s="206">
        <f t="shared" si="211"/>
        <v>8493</v>
      </c>
      <c r="H666" s="78">
        <f t="shared" si="212"/>
        <v>0</v>
      </c>
      <c r="I666" s="78"/>
      <c r="J666" t="s">
        <v>854</v>
      </c>
      <c r="K666" s="239">
        <f t="shared" si="229"/>
        <v>647</v>
      </c>
      <c r="L666" s="240" t="s">
        <v>888</v>
      </c>
      <c r="M666" s="241">
        <v>1</v>
      </c>
      <c r="N666" s="241" t="s">
        <v>880</v>
      </c>
      <c r="O666" s="242">
        <v>230</v>
      </c>
      <c r="P666" s="242" t="s">
        <v>889</v>
      </c>
      <c r="Q666" s="141" t="s">
        <v>887</v>
      </c>
      <c r="R666" s="84" t="s">
        <v>853</v>
      </c>
      <c r="S666" s="84" t="s">
        <v>14</v>
      </c>
      <c r="T666" s="85">
        <v>6213.1700000000001</v>
      </c>
      <c r="U666" s="86" t="b">
        <f t="shared" si="214"/>
        <v>1</v>
      </c>
      <c r="V666" s="87">
        <f t="shared" si="215"/>
        <v>-864.32999999999993</v>
      </c>
      <c r="AF666" s="243" t="s">
        <v>887</v>
      </c>
      <c r="AG666" s="229" t="s">
        <v>853</v>
      </c>
      <c r="AH666" s="229" t="s">
        <v>14</v>
      </c>
      <c r="AI666" s="78">
        <f>11504*0</f>
        <v>0</v>
      </c>
      <c r="AJ666" s="78">
        <f t="shared" si="216"/>
        <v>0</v>
      </c>
      <c r="AK666" s="72" t="b">
        <f t="shared" si="217"/>
        <v>1</v>
      </c>
      <c r="AL666" s="2">
        <f t="shared" si="218"/>
        <v>-8493</v>
      </c>
      <c r="AM666" s="93"/>
      <c r="AN666" s="93"/>
      <c r="AO666" s="25" t="s">
        <v>854</v>
      </c>
      <c r="AQ666" s="2">
        <f t="shared" si="222"/>
        <v>0</v>
      </c>
      <c r="AR666" s="2">
        <f t="shared" si="223"/>
        <v>0</v>
      </c>
      <c r="AS666" t="b">
        <f>AF666='[3]Материалы в ДС'!A638</f>
        <v>1</v>
      </c>
      <c r="AT666" s="95">
        <f>AI666-'[3]Материалы в ДС'!D638</f>
        <v>-11504</v>
      </c>
    </row>
    <row r="667" ht="15.75">
      <c r="A667" s="238" t="s">
        <v>890</v>
      </c>
      <c r="D667" s="229" t="s">
        <v>853</v>
      </c>
      <c r="E667" s="229" t="s">
        <v>14</v>
      </c>
      <c r="F667" s="78">
        <v>5852.5</v>
      </c>
      <c r="G667" s="206">
        <f t="shared" si="211"/>
        <v>7023</v>
      </c>
      <c r="H667" s="78">
        <f t="shared" si="212"/>
        <v>8625</v>
      </c>
      <c r="I667" s="78">
        <v>10350</v>
      </c>
      <c r="J667" s="25">
        <f t="shared" si="213"/>
        <v>0.47372917556599736</v>
      </c>
      <c r="K667" s="239">
        <f t="shared" si="229"/>
        <v>648</v>
      </c>
      <c r="L667" s="240" t="s">
        <v>891</v>
      </c>
      <c r="M667" s="241">
        <v>1</v>
      </c>
      <c r="N667" s="241" t="s">
        <v>880</v>
      </c>
      <c r="O667" s="242">
        <v>230</v>
      </c>
      <c r="P667" s="242" t="s">
        <v>856</v>
      </c>
      <c r="Q667" s="141" t="s">
        <v>890</v>
      </c>
      <c r="R667" s="84" t="s">
        <v>853</v>
      </c>
      <c r="S667" s="84" t="s">
        <v>14</v>
      </c>
      <c r="T667" s="85">
        <v>5463.3299999999999</v>
      </c>
      <c r="U667" s="86" t="b">
        <f t="shared" si="214"/>
        <v>1</v>
      </c>
      <c r="V667" s="87">
        <f t="shared" si="215"/>
        <v>-389.17000000000007</v>
      </c>
      <c r="AF667" s="243" t="s">
        <v>890</v>
      </c>
      <c r="AG667" s="229" t="s">
        <v>853</v>
      </c>
      <c r="AH667" s="229" t="s">
        <v>14</v>
      </c>
      <c r="AI667" s="78">
        <v>9513</v>
      </c>
      <c r="AJ667" s="78">
        <f t="shared" si="216"/>
        <v>11415.6</v>
      </c>
      <c r="AK667" s="72" t="b">
        <f t="shared" si="217"/>
        <v>1</v>
      </c>
      <c r="AL667" s="2">
        <f t="shared" si="218"/>
        <v>4392.6000000000004</v>
      </c>
      <c r="AM667" s="93">
        <f t="shared" si="225"/>
        <v>14000</v>
      </c>
      <c r="AN667" s="93">
        <v>16800</v>
      </c>
      <c r="AO667" s="25">
        <f t="shared" si="221"/>
        <v>0.4716703458425312</v>
      </c>
      <c r="AQ667" s="2">
        <f t="shared" si="222"/>
        <v>6450</v>
      </c>
      <c r="AR667" s="2">
        <f t="shared" si="223"/>
        <v>9513</v>
      </c>
      <c r="AS667" t="b">
        <f>AF667='[3]Материалы в ДС'!A639</f>
        <v>1</v>
      </c>
      <c r="AT667" s="95">
        <f>AI667-'[3]Материалы в ДС'!D639</f>
        <v>0</v>
      </c>
    </row>
    <row r="668" ht="15.75">
      <c r="A668" s="238" t="s">
        <v>892</v>
      </c>
      <c r="D668" s="229" t="s">
        <v>853</v>
      </c>
      <c r="E668" s="229" t="s">
        <v>14</v>
      </c>
      <c r="F668" s="78">
        <v>7077.5</v>
      </c>
      <c r="G668" s="206">
        <f t="shared" si="211"/>
        <v>8493</v>
      </c>
      <c r="H668" s="78">
        <f t="shared" si="212"/>
        <v>0</v>
      </c>
      <c r="I668" s="78"/>
      <c r="J668" t="s">
        <v>854</v>
      </c>
      <c r="K668" s="239">
        <f t="shared" si="229"/>
        <v>649</v>
      </c>
      <c r="L668" s="240" t="s">
        <v>893</v>
      </c>
      <c r="M668" s="241">
        <v>1</v>
      </c>
      <c r="N668" s="241" t="s">
        <v>880</v>
      </c>
      <c r="O668" s="242">
        <v>230</v>
      </c>
      <c r="P668" s="242" t="s">
        <v>856</v>
      </c>
      <c r="Q668" s="141" t="s">
        <v>892</v>
      </c>
      <c r="R668" s="84" t="s">
        <v>853</v>
      </c>
      <c r="S668" s="84" t="s">
        <v>14</v>
      </c>
      <c r="T668" s="85">
        <v>6213.1700000000001</v>
      </c>
      <c r="U668" s="86" t="b">
        <f t="shared" si="214"/>
        <v>1</v>
      </c>
      <c r="V668" s="87">
        <f t="shared" si="215"/>
        <v>-864.32999999999993</v>
      </c>
      <c r="AF668" s="243" t="s">
        <v>892</v>
      </c>
      <c r="AG668" s="229" t="s">
        <v>853</v>
      </c>
      <c r="AH668" s="229" t="s">
        <v>14</v>
      </c>
      <c r="AI668" s="78">
        <v>0</v>
      </c>
      <c r="AJ668" s="78">
        <f t="shared" si="216"/>
        <v>0</v>
      </c>
      <c r="AK668" s="72" t="b">
        <f t="shared" si="217"/>
        <v>1</v>
      </c>
      <c r="AL668" s="2">
        <f t="shared" si="218"/>
        <v>-8493</v>
      </c>
      <c r="AM668" s="93"/>
      <c r="AN668" s="93"/>
      <c r="AO668" s="25" t="s">
        <v>854</v>
      </c>
      <c r="AQ668" s="2">
        <f t="shared" si="222"/>
        <v>0</v>
      </c>
      <c r="AR668" s="2">
        <f t="shared" si="223"/>
        <v>0</v>
      </c>
      <c r="AS668" t="b">
        <f>AF668='[3]Материалы в ДС'!A640</f>
        <v>1</v>
      </c>
      <c r="AT668" s="95">
        <f>AI668-'[3]Материалы в ДС'!D640</f>
        <v>-11504</v>
      </c>
    </row>
    <row r="669" ht="15.75">
      <c r="A669" s="238" t="s">
        <v>894</v>
      </c>
      <c r="D669" s="229" t="s">
        <v>853</v>
      </c>
      <c r="E669" s="229" t="s">
        <v>14</v>
      </c>
      <c r="F669" s="78">
        <v>5852.5</v>
      </c>
      <c r="G669" s="206">
        <f t="shared" si="211"/>
        <v>7023</v>
      </c>
      <c r="H669" s="78">
        <f t="shared" si="212"/>
        <v>8625</v>
      </c>
      <c r="I669" s="78">
        <v>10350</v>
      </c>
      <c r="J669" s="25">
        <f t="shared" si="213"/>
        <v>0.47372917556599736</v>
      </c>
      <c r="K669" s="239">
        <f t="shared" si="229"/>
        <v>650</v>
      </c>
      <c r="L669" s="240" t="s">
        <v>895</v>
      </c>
      <c r="M669" s="241">
        <v>1</v>
      </c>
      <c r="N669" s="241" t="s">
        <v>880</v>
      </c>
      <c r="O669" s="242">
        <v>230</v>
      </c>
      <c r="P669" s="242" t="s">
        <v>856</v>
      </c>
      <c r="Q669" s="141" t="s">
        <v>894</v>
      </c>
      <c r="R669" s="84" t="s">
        <v>853</v>
      </c>
      <c r="S669" s="84" t="s">
        <v>14</v>
      </c>
      <c r="T669" s="85">
        <v>5463.3299999999999</v>
      </c>
      <c r="U669" s="86" t="b">
        <f t="shared" si="214"/>
        <v>1</v>
      </c>
      <c r="V669" s="87">
        <f t="shared" si="215"/>
        <v>-389.17000000000007</v>
      </c>
      <c r="AF669" s="243" t="s">
        <v>894</v>
      </c>
      <c r="AG669" s="229" t="s">
        <v>853</v>
      </c>
      <c r="AH669" s="229" t="s">
        <v>14</v>
      </c>
      <c r="AI669" s="78">
        <v>9513</v>
      </c>
      <c r="AJ669" s="78">
        <f t="shared" si="216"/>
        <v>11415.6</v>
      </c>
      <c r="AK669" s="72" t="b">
        <f t="shared" si="217"/>
        <v>1</v>
      </c>
      <c r="AL669" s="2">
        <f t="shared" si="218"/>
        <v>4392.6000000000004</v>
      </c>
      <c r="AM669" s="93">
        <f t="shared" si="225"/>
        <v>14000</v>
      </c>
      <c r="AN669" s="93">
        <v>16800</v>
      </c>
      <c r="AO669" s="25">
        <f t="shared" si="221"/>
        <v>0.4716703458425312</v>
      </c>
      <c r="AQ669" s="2">
        <f t="shared" si="222"/>
        <v>6450</v>
      </c>
      <c r="AR669" s="2">
        <f t="shared" si="223"/>
        <v>9513</v>
      </c>
      <c r="AS669" t="b">
        <f>AF669='[3]Материалы в ДС'!A641</f>
        <v>1</v>
      </c>
      <c r="AT669" s="95">
        <f>AI669-'[3]Материалы в ДС'!D641</f>
        <v>0</v>
      </c>
    </row>
    <row r="670" ht="15.75">
      <c r="A670" s="238" t="s">
        <v>896</v>
      </c>
      <c r="D670" s="229" t="s">
        <v>853</v>
      </c>
      <c r="E670" s="229" t="s">
        <v>14</v>
      </c>
      <c r="F670" s="78">
        <v>7964.1700000000001</v>
      </c>
      <c r="G670" s="206">
        <f t="shared" si="211"/>
        <v>9557</v>
      </c>
      <c r="H670" s="78">
        <f t="shared" si="212"/>
        <v>0</v>
      </c>
      <c r="I670" s="78"/>
      <c r="J670" t="s">
        <v>854</v>
      </c>
      <c r="K670" s="239">
        <f t="shared" si="229"/>
        <v>651</v>
      </c>
      <c r="L670" s="240" t="s">
        <v>897</v>
      </c>
      <c r="M670" s="241">
        <v>1</v>
      </c>
      <c r="N670" s="241" t="s">
        <v>880</v>
      </c>
      <c r="O670" s="242">
        <v>230</v>
      </c>
      <c r="P670" s="242" t="s">
        <v>856</v>
      </c>
      <c r="Q670" s="141" t="s">
        <v>896</v>
      </c>
      <c r="R670" s="84" t="s">
        <v>853</v>
      </c>
      <c r="S670" s="84" t="s">
        <v>14</v>
      </c>
      <c r="T670" s="85">
        <v>7788.9200000000001</v>
      </c>
      <c r="U670" s="86" t="b">
        <f t="shared" si="214"/>
        <v>1</v>
      </c>
      <c r="V670" s="87">
        <f t="shared" si="215"/>
        <v>-175.25</v>
      </c>
      <c r="AF670" s="243" t="s">
        <v>896</v>
      </c>
      <c r="AG670" s="229" t="s">
        <v>853</v>
      </c>
      <c r="AH670" s="229" t="s">
        <v>14</v>
      </c>
      <c r="AI670" s="78">
        <f>12946*0</f>
        <v>0</v>
      </c>
      <c r="AJ670" s="78">
        <f t="shared" si="216"/>
        <v>0</v>
      </c>
      <c r="AK670" s="72" t="b">
        <f t="shared" si="217"/>
        <v>1</v>
      </c>
      <c r="AL670" s="2">
        <f t="shared" si="218"/>
        <v>-9557</v>
      </c>
      <c r="AM670" s="93"/>
      <c r="AN670" s="93"/>
      <c r="AO670" s="25" t="s">
        <v>854</v>
      </c>
      <c r="AQ670" s="2">
        <f t="shared" si="222"/>
        <v>0</v>
      </c>
      <c r="AR670" s="2">
        <f t="shared" si="223"/>
        <v>0</v>
      </c>
      <c r="AS670" t="b">
        <f>AF670='[3]Материалы в ДС'!A642</f>
        <v>1</v>
      </c>
      <c r="AT670" s="95">
        <f>AI670-'[3]Материалы в ДС'!D642</f>
        <v>-12946</v>
      </c>
    </row>
    <row r="671" ht="15.75">
      <c r="A671" s="238" t="s">
        <v>898</v>
      </c>
      <c r="D671" s="229" t="s">
        <v>853</v>
      </c>
      <c r="E671" s="229" t="s">
        <v>14</v>
      </c>
      <c r="F671" s="78">
        <v>8638.3299999999999</v>
      </c>
      <c r="G671" s="206">
        <f t="shared" si="211"/>
        <v>10366</v>
      </c>
      <c r="H671" s="78">
        <f t="shared" si="212"/>
        <v>0</v>
      </c>
      <c r="I671" s="78"/>
      <c r="J671" t="s">
        <v>854</v>
      </c>
      <c r="K671" s="247" t="s">
        <v>899</v>
      </c>
      <c r="L671" s="247"/>
      <c r="M671" s="247"/>
      <c r="N671" s="247"/>
      <c r="O671" s="247"/>
      <c r="P671" s="247"/>
      <c r="Q671" s="141" t="s">
        <v>898</v>
      </c>
      <c r="R671" s="84" t="s">
        <v>853</v>
      </c>
      <c r="S671" s="84" t="s">
        <v>14</v>
      </c>
      <c r="T671" s="85">
        <v>8451.6700000000001</v>
      </c>
      <c r="U671" s="86" t="b">
        <f t="shared" si="214"/>
        <v>1</v>
      </c>
      <c r="V671" s="87">
        <f t="shared" si="215"/>
        <v>-186.65999999999985</v>
      </c>
      <c r="AF671" s="243" t="s">
        <v>898</v>
      </c>
      <c r="AG671" s="229" t="s">
        <v>853</v>
      </c>
      <c r="AH671" s="229" t="s">
        <v>14</v>
      </c>
      <c r="AI671" s="78">
        <f>14042*0</f>
        <v>0</v>
      </c>
      <c r="AJ671" s="78">
        <f t="shared" si="216"/>
        <v>0</v>
      </c>
      <c r="AK671" s="72" t="b">
        <f t="shared" si="217"/>
        <v>1</v>
      </c>
      <c r="AL671" s="2">
        <f t="shared" si="218"/>
        <v>-10366</v>
      </c>
      <c r="AM671" s="93"/>
      <c r="AN671" s="93"/>
      <c r="AO671" s="25" t="s">
        <v>854</v>
      </c>
      <c r="AQ671" s="2">
        <f t="shared" si="222"/>
        <v>0</v>
      </c>
      <c r="AR671" s="2">
        <f t="shared" si="223"/>
        <v>0</v>
      </c>
      <c r="AS671" t="b">
        <f>AF671='[3]Материалы в ДС'!A643</f>
        <v>1</v>
      </c>
      <c r="AT671" s="95">
        <f>AI671-'[3]Материалы в ДС'!D643</f>
        <v>-14042</v>
      </c>
    </row>
    <row r="672" ht="15.75">
      <c r="A672" s="238" t="s">
        <v>900</v>
      </c>
      <c r="D672" s="229" t="s">
        <v>853</v>
      </c>
      <c r="E672" s="229" t="s">
        <v>14</v>
      </c>
      <c r="F672" s="78">
        <v>7964.1700000000001</v>
      </c>
      <c r="G672" s="206">
        <f t="shared" si="211"/>
        <v>9557</v>
      </c>
      <c r="H672" s="78">
        <f t="shared" si="212"/>
        <v>9083.3299999999999</v>
      </c>
      <c r="I672" s="78">
        <v>10900</v>
      </c>
      <c r="J672" s="25">
        <f t="shared" si="213"/>
        <v>0.14052526943601551</v>
      </c>
      <c r="K672" s="239">
        <f>ROW()-ROW($B$18)-2</f>
        <v>652</v>
      </c>
      <c r="L672" s="248" t="s">
        <v>901</v>
      </c>
      <c r="M672" s="249">
        <v>3</v>
      </c>
      <c r="N672" s="249">
        <v>1</v>
      </c>
      <c r="O672" s="250" t="s">
        <v>902</v>
      </c>
      <c r="P672" s="250" t="s">
        <v>903</v>
      </c>
      <c r="Q672" s="141" t="s">
        <v>900</v>
      </c>
      <c r="R672" s="84" t="s">
        <v>853</v>
      </c>
      <c r="S672" s="84" t="s">
        <v>14</v>
      </c>
      <c r="T672" s="85">
        <v>7788.9200000000001</v>
      </c>
      <c r="U672" s="86" t="b">
        <f t="shared" si="214"/>
        <v>1</v>
      </c>
      <c r="V672" s="87">
        <f t="shared" si="215"/>
        <v>-175.25</v>
      </c>
      <c r="AF672" s="243" t="s">
        <v>900</v>
      </c>
      <c r="AG672" s="229" t="s">
        <v>853</v>
      </c>
      <c r="AH672" s="229" t="s">
        <v>14</v>
      </c>
      <c r="AI672" s="78">
        <v>12946</v>
      </c>
      <c r="AJ672" s="78">
        <f t="shared" si="216"/>
        <v>15535.200000000001</v>
      </c>
      <c r="AK672" s="72" t="b">
        <f t="shared" si="217"/>
        <v>1</v>
      </c>
      <c r="AL672" s="2">
        <f t="shared" si="218"/>
        <v>5978.2000000000007</v>
      </c>
      <c r="AM672" s="93">
        <f t="shared" si="225"/>
        <v>14765</v>
      </c>
      <c r="AN672" s="93">
        <f t="shared" si="220"/>
        <v>17718</v>
      </c>
      <c r="AO672" s="25">
        <f t="shared" si="221"/>
        <v>0.14050672022246249</v>
      </c>
      <c r="AQ672" s="2">
        <f t="shared" si="222"/>
        <v>6818</v>
      </c>
      <c r="AR672" s="2">
        <f t="shared" si="223"/>
        <v>12946</v>
      </c>
      <c r="AS672" t="b">
        <f>AF672='[3]Материалы в ДС'!A644</f>
        <v>1</v>
      </c>
      <c r="AT672" s="95">
        <f>AI672-'[3]Материалы в ДС'!D644</f>
        <v>0</v>
      </c>
    </row>
    <row r="673" ht="15.75">
      <c r="A673" s="238" t="s">
        <v>904</v>
      </c>
      <c r="D673" s="229" t="s">
        <v>853</v>
      </c>
      <c r="E673" s="229" t="s">
        <v>14</v>
      </c>
      <c r="F673" s="78">
        <v>8638.3299999999999</v>
      </c>
      <c r="G673" s="206">
        <f t="shared" si="211"/>
        <v>10366</v>
      </c>
      <c r="H673" s="78">
        <f t="shared" si="212"/>
        <v>0</v>
      </c>
      <c r="I673" s="78"/>
      <c r="J673" t="s">
        <v>854</v>
      </c>
      <c r="K673" s="239">
        <v>21</v>
      </c>
      <c r="L673" s="248" t="s">
        <v>905</v>
      </c>
      <c r="M673" s="249">
        <v>3</v>
      </c>
      <c r="N673" s="249">
        <v>1</v>
      </c>
      <c r="O673" s="250" t="s">
        <v>906</v>
      </c>
      <c r="P673" s="250" t="s">
        <v>856</v>
      </c>
      <c r="Q673" s="141" t="s">
        <v>904</v>
      </c>
      <c r="R673" s="84" t="s">
        <v>853</v>
      </c>
      <c r="S673" s="84" t="s">
        <v>14</v>
      </c>
      <c r="T673" s="85">
        <v>8451.6700000000001</v>
      </c>
      <c r="U673" s="86" t="b">
        <f t="shared" si="214"/>
        <v>1</v>
      </c>
      <c r="V673" s="87">
        <f t="shared" si="215"/>
        <v>-186.65999999999985</v>
      </c>
      <c r="AF673" s="243" t="s">
        <v>904</v>
      </c>
      <c r="AG673" s="229" t="s">
        <v>853</v>
      </c>
      <c r="AH673" s="229" t="s">
        <v>14</v>
      </c>
      <c r="AI673" s="78">
        <v>0</v>
      </c>
      <c r="AJ673" s="78">
        <f t="shared" si="216"/>
        <v>0</v>
      </c>
      <c r="AK673" s="72" t="b">
        <f t="shared" si="217"/>
        <v>1</v>
      </c>
      <c r="AL673" s="2">
        <f t="shared" si="218"/>
        <v>-10366</v>
      </c>
      <c r="AM673" s="93"/>
      <c r="AN673" s="93"/>
      <c r="AO673" s="25" t="s">
        <v>854</v>
      </c>
      <c r="AQ673" s="2">
        <f t="shared" si="222"/>
        <v>0</v>
      </c>
      <c r="AR673" s="2">
        <f t="shared" si="223"/>
        <v>0</v>
      </c>
      <c r="AS673" t="b">
        <f>AF673='[3]Материалы в ДС'!A645</f>
        <v>1</v>
      </c>
      <c r="AT673" s="95">
        <f>AI673-'[3]Материалы в ДС'!D645</f>
        <v>-14042</v>
      </c>
    </row>
    <row r="674" ht="15.75">
      <c r="A674" s="238" t="s">
        <v>907</v>
      </c>
      <c r="D674" s="251" t="s">
        <v>853</v>
      </c>
      <c r="E674" s="229" t="s">
        <v>14</v>
      </c>
      <c r="F674" s="78">
        <v>7964.1700000000001</v>
      </c>
      <c r="G674" s="206">
        <f t="shared" si="211"/>
        <v>9557</v>
      </c>
      <c r="H674" s="78">
        <f t="shared" si="212"/>
        <v>8666.6700000000001</v>
      </c>
      <c r="I674" s="78">
        <v>10400</v>
      </c>
      <c r="J674" s="25">
        <f t="shared" si="213"/>
        <v>0.088207596526106435</v>
      </c>
      <c r="K674" s="239">
        <f t="shared" ref="K674:K683" si="230">ROW()-ROW($B$18)-2</f>
        <v>654</v>
      </c>
      <c r="L674" s="248" t="s">
        <v>908</v>
      </c>
      <c r="M674" s="249">
        <v>3</v>
      </c>
      <c r="N674" s="249">
        <v>1</v>
      </c>
      <c r="O674" s="250" t="s">
        <v>906</v>
      </c>
      <c r="P674" s="250" t="s">
        <v>909</v>
      </c>
      <c r="Q674" s="141" t="s">
        <v>907</v>
      </c>
      <c r="R674" s="84" t="s">
        <v>853</v>
      </c>
      <c r="S674" s="84" t="s">
        <v>14</v>
      </c>
      <c r="T674" s="85">
        <v>7788.9200000000001</v>
      </c>
      <c r="U674" s="86" t="b">
        <f t="shared" si="214"/>
        <v>1</v>
      </c>
      <c r="V674" s="87">
        <f t="shared" si="215"/>
        <v>-175.25</v>
      </c>
      <c r="AF674" s="243" t="s">
        <v>907</v>
      </c>
      <c r="AG674" s="251" t="s">
        <v>853</v>
      </c>
      <c r="AH674" s="229" t="s">
        <v>14</v>
      </c>
      <c r="AI674" s="78">
        <v>12946</v>
      </c>
      <c r="AJ674" s="78">
        <f t="shared" si="216"/>
        <v>15535.200000000001</v>
      </c>
      <c r="AK674" s="72" t="b">
        <f t="shared" si="217"/>
        <v>1</v>
      </c>
      <c r="AL674" s="2">
        <f t="shared" si="218"/>
        <v>5978.2000000000007</v>
      </c>
      <c r="AM674" s="93">
        <f t="shared" si="225"/>
        <v>14088.33</v>
      </c>
      <c r="AN674" s="93">
        <f t="shared" si="220"/>
        <v>16906</v>
      </c>
      <c r="AO674" s="25">
        <f t="shared" si="221"/>
        <v>0.088238323291621554</v>
      </c>
      <c r="AQ674" s="2">
        <f t="shared" si="222"/>
        <v>6506</v>
      </c>
      <c r="AR674" s="2">
        <f t="shared" si="223"/>
        <v>12946</v>
      </c>
      <c r="AS674" t="b">
        <f>AF674='[3]Материалы в ДС'!A646</f>
        <v>1</v>
      </c>
      <c r="AT674" s="95">
        <f>AI674-'[3]Материалы в ДС'!D646</f>
        <v>0</v>
      </c>
    </row>
    <row r="675" ht="15.75">
      <c r="A675" s="238" t="s">
        <v>910</v>
      </c>
      <c r="D675" s="251" t="s">
        <v>853</v>
      </c>
      <c r="E675" s="229" t="s">
        <v>14</v>
      </c>
      <c r="F675" s="78">
        <v>4698.3299999999999</v>
      </c>
      <c r="G675" s="206">
        <f t="shared" si="211"/>
        <v>5638</v>
      </c>
      <c r="H675" s="78">
        <f t="shared" si="212"/>
        <v>5541.6700000000001</v>
      </c>
      <c r="I675" s="78">
        <v>6650</v>
      </c>
      <c r="J675" s="25">
        <f t="shared" si="213"/>
        <v>0.17949627527492029</v>
      </c>
      <c r="K675" s="239">
        <f t="shared" si="230"/>
        <v>655</v>
      </c>
      <c r="L675" s="248" t="s">
        <v>911</v>
      </c>
      <c r="M675" s="249">
        <v>3</v>
      </c>
      <c r="N675" s="249">
        <v>1</v>
      </c>
      <c r="O675" s="250" t="s">
        <v>906</v>
      </c>
      <c r="P675" s="250" t="s">
        <v>903</v>
      </c>
      <c r="Q675" s="141" t="s">
        <v>910</v>
      </c>
      <c r="R675" s="84" t="s">
        <v>853</v>
      </c>
      <c r="S675" s="84" t="s">
        <v>14</v>
      </c>
      <c r="T675" s="85">
        <v>4384.4200000000001</v>
      </c>
      <c r="U675" s="86" t="b">
        <f t="shared" si="214"/>
        <v>1</v>
      </c>
      <c r="V675" s="87">
        <f t="shared" si="215"/>
        <v>-313.90999999999985</v>
      </c>
      <c r="AF675" s="243" t="s">
        <v>910</v>
      </c>
      <c r="AG675" s="251" t="s">
        <v>853</v>
      </c>
      <c r="AH675" s="229" t="s">
        <v>14</v>
      </c>
      <c r="AI675" s="78">
        <v>7637</v>
      </c>
      <c r="AJ675" s="78">
        <f t="shared" si="216"/>
        <v>9164.3999999999996</v>
      </c>
      <c r="AK675" s="72" t="b">
        <f t="shared" si="217"/>
        <v>1</v>
      </c>
      <c r="AL675" s="2">
        <f t="shared" si="218"/>
        <v>3526.3999999999996</v>
      </c>
      <c r="AM675" s="93">
        <f t="shared" si="225"/>
        <v>9007.5</v>
      </c>
      <c r="AN675" s="93">
        <f t="shared" si="220"/>
        <v>10809</v>
      </c>
      <c r="AO675" s="25">
        <f t="shared" si="221"/>
        <v>0.1794552834882808</v>
      </c>
      <c r="AQ675" s="2">
        <f t="shared" si="222"/>
        <v>4159</v>
      </c>
      <c r="AR675" s="2">
        <f t="shared" si="223"/>
        <v>7637</v>
      </c>
      <c r="AS675" t="b">
        <f>AF675='[3]Материалы в ДС'!A647</f>
        <v>1</v>
      </c>
      <c r="AT675" s="95">
        <f>AI675-'[3]Материалы в ДС'!D647</f>
        <v>0</v>
      </c>
    </row>
    <row r="676" ht="15.75">
      <c r="A676" s="238" t="s">
        <v>912</v>
      </c>
      <c r="D676" s="251" t="s">
        <v>853</v>
      </c>
      <c r="E676" s="229" t="s">
        <v>14</v>
      </c>
      <c r="F676" s="78">
        <v>4698.3299999999999</v>
      </c>
      <c r="G676" s="206">
        <f t="shared" ref="G676:G698" si="231">ROUND(F676*1.2,2)</f>
        <v>5638</v>
      </c>
      <c r="H676" s="78">
        <f t="shared" ref="H676:H698" si="232">ROUND(I676/1.2,2)</f>
        <v>5541.6700000000001</v>
      </c>
      <c r="I676" s="78">
        <v>6650</v>
      </c>
      <c r="J676" s="25">
        <f t="shared" ref="J676:J696" si="233">I676/G676-1</f>
        <v>0.17949627527492029</v>
      </c>
      <c r="K676" s="239">
        <f t="shared" si="230"/>
        <v>656</v>
      </c>
      <c r="L676" s="240" t="s">
        <v>913</v>
      </c>
      <c r="M676" s="241">
        <v>3</v>
      </c>
      <c r="N676" s="241">
        <v>1</v>
      </c>
      <c r="O676" s="242" t="s">
        <v>906</v>
      </c>
      <c r="P676" s="242" t="s">
        <v>856</v>
      </c>
      <c r="Q676" s="141" t="s">
        <v>912</v>
      </c>
      <c r="R676" s="84" t="s">
        <v>853</v>
      </c>
      <c r="S676" s="84" t="s">
        <v>14</v>
      </c>
      <c r="T676" s="85">
        <v>4384.4200000000001</v>
      </c>
      <c r="U676" s="86" t="b">
        <f t="shared" ref="U676:U698" si="234">A676=Q676</f>
        <v>1</v>
      </c>
      <c r="V676" s="87">
        <f t="shared" ref="V676:V698" si="235">T676-F676</f>
        <v>-313.90999999999985</v>
      </c>
      <c r="AF676" s="243" t="s">
        <v>912</v>
      </c>
      <c r="AG676" s="251" t="s">
        <v>853</v>
      </c>
      <c r="AH676" s="229" t="s">
        <v>14</v>
      </c>
      <c r="AI676" s="78">
        <v>7637</v>
      </c>
      <c r="AJ676" s="78">
        <f t="shared" ref="AJ676:AJ698" si="236">ROUND(AI676*0.2,2)+AI676</f>
        <v>9164.3999999999996</v>
      </c>
      <c r="AK676" s="72" t="b">
        <f t="shared" ref="AK676:AK698" si="237">A676=AF676</f>
        <v>1</v>
      </c>
      <c r="AL676" s="2">
        <f t="shared" ref="AL676:AL698" si="238">AJ676-G676</f>
        <v>3526.3999999999996</v>
      </c>
      <c r="AM676" s="93">
        <f t="shared" si="225"/>
        <v>9007.5</v>
      </c>
      <c r="AN676" s="93">
        <f t="shared" ref="AN676:AN681" si="239">ROUND(AJ676+AJ676*J676,0)</f>
        <v>10809</v>
      </c>
      <c r="AO676" s="25">
        <f t="shared" ref="AO676:AO696" si="240">(AN676-AJ676)/AJ676</f>
        <v>0.1794552834882808</v>
      </c>
      <c r="AQ676" s="2">
        <f t="shared" ref="AQ676:AQ698" si="241">AN676-I676</f>
        <v>4159</v>
      </c>
      <c r="AR676" s="2">
        <f t="shared" ref="AR676:AR698" si="242">ROUND(AI676,2)</f>
        <v>7637</v>
      </c>
      <c r="AS676" t="b">
        <f>AF676='[3]Материалы в ДС'!A648</f>
        <v>1</v>
      </c>
      <c r="AT676" s="95">
        <f>AI676-'[3]Материалы в ДС'!D648</f>
        <v>0</v>
      </c>
    </row>
    <row r="677" ht="15.75">
      <c r="A677" s="238" t="s">
        <v>914</v>
      </c>
      <c r="D677" s="251" t="s">
        <v>853</v>
      </c>
      <c r="E677" s="229" t="s">
        <v>14</v>
      </c>
      <c r="F677" s="78">
        <v>4698.3299999999999</v>
      </c>
      <c r="G677" s="206">
        <f t="shared" si="231"/>
        <v>5638</v>
      </c>
      <c r="H677" s="78">
        <f t="shared" si="232"/>
        <v>5541.6700000000001</v>
      </c>
      <c r="I677" s="78">
        <v>6650</v>
      </c>
      <c r="J677" s="25">
        <f t="shared" si="233"/>
        <v>0.17949627527492029</v>
      </c>
      <c r="K677" s="239">
        <f t="shared" si="230"/>
        <v>657</v>
      </c>
      <c r="L677" s="240" t="s">
        <v>915</v>
      </c>
      <c r="M677" s="241">
        <v>3</v>
      </c>
      <c r="N677" s="241">
        <v>1</v>
      </c>
      <c r="O677" s="242" t="s">
        <v>906</v>
      </c>
      <c r="P677" s="242" t="s">
        <v>889</v>
      </c>
      <c r="Q677" s="141" t="s">
        <v>914</v>
      </c>
      <c r="R677" s="84" t="s">
        <v>853</v>
      </c>
      <c r="S677" s="84" t="s">
        <v>14</v>
      </c>
      <c r="T677" s="85">
        <v>4384.4200000000001</v>
      </c>
      <c r="U677" s="86" t="b">
        <f t="shared" si="234"/>
        <v>1</v>
      </c>
      <c r="V677" s="87">
        <f t="shared" si="235"/>
        <v>-313.90999999999985</v>
      </c>
      <c r="AF677" s="243" t="s">
        <v>914</v>
      </c>
      <c r="AG677" s="251" t="s">
        <v>853</v>
      </c>
      <c r="AH677" s="229" t="s">
        <v>14</v>
      </c>
      <c r="AI677" s="78">
        <v>7637</v>
      </c>
      <c r="AJ677" s="78">
        <f t="shared" si="236"/>
        <v>9164.3999999999996</v>
      </c>
      <c r="AK677" s="72" t="b">
        <f t="shared" si="237"/>
        <v>1</v>
      </c>
      <c r="AL677" s="2">
        <f t="shared" si="238"/>
        <v>3526.3999999999996</v>
      </c>
      <c r="AM677" s="93">
        <f t="shared" si="225"/>
        <v>9007.5</v>
      </c>
      <c r="AN677" s="93">
        <f t="shared" si="239"/>
        <v>10809</v>
      </c>
      <c r="AO677" s="25">
        <f t="shared" si="240"/>
        <v>0.1794552834882808</v>
      </c>
      <c r="AQ677" s="2">
        <f t="shared" si="241"/>
        <v>4159</v>
      </c>
      <c r="AR677" s="2">
        <f t="shared" si="242"/>
        <v>7637</v>
      </c>
      <c r="AS677" t="b">
        <f>AF677='[3]Материалы в ДС'!A649</f>
        <v>1</v>
      </c>
      <c r="AT677" s="95">
        <f>AI677-'[3]Материалы в ДС'!D649</f>
        <v>0</v>
      </c>
    </row>
    <row r="678" ht="15.75">
      <c r="A678" s="238" t="s">
        <v>916</v>
      </c>
      <c r="D678" s="251" t="s">
        <v>853</v>
      </c>
      <c r="E678" s="229" t="s">
        <v>14</v>
      </c>
      <c r="F678" s="78">
        <v>12038.33</v>
      </c>
      <c r="G678" s="206">
        <f t="shared" si="231"/>
        <v>14446</v>
      </c>
      <c r="H678" s="78">
        <f t="shared" si="232"/>
        <v>10166.67</v>
      </c>
      <c r="I678" s="78">
        <v>12200</v>
      </c>
      <c r="J678" s="25">
        <f t="shared" si="233"/>
        <v>-0.15547556417001251</v>
      </c>
      <c r="K678" s="239">
        <f t="shared" si="230"/>
        <v>658</v>
      </c>
      <c r="L678" s="240" t="s">
        <v>917</v>
      </c>
      <c r="M678" s="241">
        <v>3</v>
      </c>
      <c r="N678" s="241">
        <v>1</v>
      </c>
      <c r="O678" s="242" t="s">
        <v>906</v>
      </c>
      <c r="P678" s="242" t="s">
        <v>918</v>
      </c>
      <c r="Q678" s="141" t="s">
        <v>916</v>
      </c>
      <c r="R678" s="84" t="s">
        <v>853</v>
      </c>
      <c r="S678" s="84" t="s">
        <v>14</v>
      </c>
      <c r="T678" s="85">
        <v>8767</v>
      </c>
      <c r="U678" s="86" t="b">
        <f t="shared" si="234"/>
        <v>1</v>
      </c>
      <c r="V678" s="87">
        <f t="shared" si="235"/>
        <v>-3271.3299999999999</v>
      </c>
      <c r="AF678" s="252" t="s">
        <v>916</v>
      </c>
      <c r="AG678" s="253" t="s">
        <v>853</v>
      </c>
      <c r="AH678" s="254" t="s">
        <v>14</v>
      </c>
      <c r="AI678" s="120">
        <v>0</v>
      </c>
      <c r="AJ678" s="120" t="s">
        <v>919</v>
      </c>
      <c r="AK678" s="26" t="b">
        <f t="shared" si="237"/>
        <v>1</v>
      </c>
      <c r="AL678" s="134"/>
      <c r="AM678" s="135"/>
      <c r="AN678" s="135"/>
      <c r="AO678" s="16"/>
      <c r="AP678" s="26"/>
      <c r="AQ678" s="134">
        <f t="shared" si="241"/>
        <v>-12200</v>
      </c>
      <c r="AR678" s="134">
        <f t="shared" si="242"/>
        <v>0</v>
      </c>
      <c r="AS678" s="26" t="b">
        <f>AF678='[3]Материалы в ДС'!A650</f>
        <v>0</v>
      </c>
      <c r="AT678" s="136">
        <f>AI678-'[3]Материалы в ДС'!D650</f>
        <v>-19567</v>
      </c>
      <c r="AU678" s="26" t="s">
        <v>919</v>
      </c>
    </row>
    <row r="679" ht="15.75">
      <c r="A679" s="238" t="s">
        <v>920</v>
      </c>
      <c r="D679" s="251" t="s">
        <v>853</v>
      </c>
      <c r="E679" s="229" t="s">
        <v>14</v>
      </c>
      <c r="F679" s="78">
        <v>12038.33</v>
      </c>
      <c r="G679" s="206">
        <f t="shared" si="231"/>
        <v>14446</v>
      </c>
      <c r="H679" s="78">
        <f t="shared" si="232"/>
        <v>10166.67</v>
      </c>
      <c r="I679" s="78">
        <v>12200</v>
      </c>
      <c r="J679" s="25">
        <f t="shared" si="233"/>
        <v>-0.15547556417001251</v>
      </c>
      <c r="K679" s="239">
        <f t="shared" si="230"/>
        <v>659</v>
      </c>
      <c r="L679" s="240" t="s">
        <v>921</v>
      </c>
      <c r="M679" s="241">
        <v>3</v>
      </c>
      <c r="N679" s="241">
        <v>1</v>
      </c>
      <c r="O679" s="242" t="s">
        <v>906</v>
      </c>
      <c r="P679" s="242" t="s">
        <v>856</v>
      </c>
      <c r="Q679" s="141" t="s">
        <v>920</v>
      </c>
      <c r="R679" s="84" t="s">
        <v>853</v>
      </c>
      <c r="S679" s="84" t="s">
        <v>14</v>
      </c>
      <c r="T679" s="85">
        <v>8767</v>
      </c>
      <c r="U679" s="86" t="b">
        <f t="shared" si="234"/>
        <v>1</v>
      </c>
      <c r="V679" s="87">
        <f t="shared" si="235"/>
        <v>-3271.3299999999999</v>
      </c>
      <c r="AF679" s="252" t="s">
        <v>920</v>
      </c>
      <c r="AG679" s="253" t="s">
        <v>853</v>
      </c>
      <c r="AH679" s="254" t="s">
        <v>14</v>
      </c>
      <c r="AI679" s="120">
        <v>0</v>
      </c>
      <c r="AJ679" s="120" t="s">
        <v>919</v>
      </c>
      <c r="AK679" s="26" t="b">
        <f t="shared" si="237"/>
        <v>1</v>
      </c>
      <c r="AL679" s="134"/>
      <c r="AM679" s="135"/>
      <c r="AN679" s="135"/>
      <c r="AO679" s="16"/>
      <c r="AP679" s="26"/>
      <c r="AQ679" s="134">
        <f t="shared" si="241"/>
        <v>-12200</v>
      </c>
      <c r="AR679" s="134">
        <f t="shared" si="242"/>
        <v>0</v>
      </c>
      <c r="AS679" s="26" t="b">
        <f>AF679='[3]Материалы в ДС'!A651</f>
        <v>0</v>
      </c>
      <c r="AT679" s="136">
        <f>AI679-'[3]Материалы в ДС'!D651</f>
        <v>-19567</v>
      </c>
      <c r="AU679" s="26" t="s">
        <v>919</v>
      </c>
    </row>
    <row r="680" ht="15.75">
      <c r="A680" s="238" t="s">
        <v>922</v>
      </c>
      <c r="D680" s="251" t="s">
        <v>853</v>
      </c>
      <c r="E680" s="229" t="s">
        <v>14</v>
      </c>
      <c r="F680" s="78"/>
      <c r="G680" s="206">
        <f t="shared" si="231"/>
        <v>0</v>
      </c>
      <c r="H680" s="78">
        <f t="shared" si="232"/>
        <v>13333.33</v>
      </c>
      <c r="I680" s="78">
        <v>16000</v>
      </c>
      <c r="J680" s="25" t="e">
        <f t="shared" si="233"/>
        <v>#DIV/0!</v>
      </c>
      <c r="K680" s="239">
        <f t="shared" si="230"/>
        <v>660</v>
      </c>
      <c r="L680" s="240" t="s">
        <v>923</v>
      </c>
      <c r="M680" s="241">
        <v>3</v>
      </c>
      <c r="N680" s="241">
        <v>1</v>
      </c>
      <c r="O680" s="242" t="s">
        <v>906</v>
      </c>
      <c r="P680" s="242" t="s">
        <v>889</v>
      </c>
      <c r="Q680" s="141" t="s">
        <v>922</v>
      </c>
      <c r="R680" s="84" t="s">
        <v>853</v>
      </c>
      <c r="S680" s="84" t="s">
        <v>14</v>
      </c>
      <c r="T680" s="85">
        <v>11781.92</v>
      </c>
      <c r="U680" s="86" t="b">
        <f t="shared" si="234"/>
        <v>1</v>
      </c>
      <c r="V680" s="87">
        <f t="shared" si="235"/>
        <v>11781.92</v>
      </c>
      <c r="AF680" s="243" t="s">
        <v>922</v>
      </c>
      <c r="AG680" s="251" t="s">
        <v>853</v>
      </c>
      <c r="AH680" s="229" t="s">
        <v>14</v>
      </c>
      <c r="AI680" s="78">
        <v>19567</v>
      </c>
      <c r="AJ680" s="78">
        <f t="shared" si="236"/>
        <v>23480.400000000001</v>
      </c>
      <c r="AK680" s="72" t="b">
        <f t="shared" si="237"/>
        <v>1</v>
      </c>
      <c r="AL680" s="2">
        <f t="shared" si="238"/>
        <v>23480.400000000001</v>
      </c>
      <c r="AM680" s="93" t="e">
        <f t="shared" si="225"/>
        <v>#DIV/0!</v>
      </c>
      <c r="AN680" s="93" t="e">
        <f t="shared" si="239"/>
        <v>#DIV/0!</v>
      </c>
      <c r="AO680" s="25" t="e">
        <f t="shared" si="240"/>
        <v>#DIV/0!</v>
      </c>
      <c r="AQ680" s="2" t="e">
        <f t="shared" si="241"/>
        <v>#DIV/0!</v>
      </c>
      <c r="AR680" s="2">
        <f t="shared" si="242"/>
        <v>19567</v>
      </c>
      <c r="AS680" t="b">
        <f>AF680='[3]Материалы в ДС'!A650</f>
        <v>1</v>
      </c>
      <c r="AT680" s="95">
        <f>AI680-'[3]Материалы в ДС'!D650</f>
        <v>0</v>
      </c>
    </row>
    <row r="681" ht="15.75">
      <c r="A681" s="238" t="s">
        <v>924</v>
      </c>
      <c r="D681" s="251" t="s">
        <v>853</v>
      </c>
      <c r="E681" s="229" t="s">
        <v>14</v>
      </c>
      <c r="F681" s="78"/>
      <c r="G681" s="206">
        <f t="shared" si="231"/>
        <v>0</v>
      </c>
      <c r="H681" s="78">
        <f t="shared" si="232"/>
        <v>13333.33</v>
      </c>
      <c r="I681" s="78">
        <v>16000</v>
      </c>
      <c r="J681" s="25" t="e">
        <f t="shared" si="233"/>
        <v>#DIV/0!</v>
      </c>
      <c r="K681" s="239">
        <f t="shared" si="230"/>
        <v>661</v>
      </c>
      <c r="L681" s="240" t="s">
        <v>925</v>
      </c>
      <c r="M681" s="241">
        <v>3</v>
      </c>
      <c r="N681" s="241">
        <v>1</v>
      </c>
      <c r="O681" s="242" t="s">
        <v>906</v>
      </c>
      <c r="P681" s="242" t="s">
        <v>889</v>
      </c>
      <c r="Q681" s="141" t="s">
        <v>924</v>
      </c>
      <c r="R681" s="84" t="s">
        <v>853</v>
      </c>
      <c r="S681" s="84" t="s">
        <v>14</v>
      </c>
      <c r="T681" s="85">
        <v>11781.92</v>
      </c>
      <c r="U681" s="86" t="b">
        <f t="shared" si="234"/>
        <v>1</v>
      </c>
      <c r="V681" s="87">
        <f t="shared" si="235"/>
        <v>11781.92</v>
      </c>
      <c r="AF681" s="243" t="s">
        <v>924</v>
      </c>
      <c r="AG681" s="251" t="s">
        <v>853</v>
      </c>
      <c r="AH681" s="229" t="s">
        <v>14</v>
      </c>
      <c r="AI681" s="78">
        <v>19567</v>
      </c>
      <c r="AJ681" s="78">
        <f t="shared" si="236"/>
        <v>23480.400000000001</v>
      </c>
      <c r="AK681" s="72" t="b">
        <f t="shared" si="237"/>
        <v>1</v>
      </c>
      <c r="AL681" s="2">
        <f t="shared" si="238"/>
        <v>23480.400000000001</v>
      </c>
      <c r="AM681" s="93" t="e">
        <f t="shared" si="225"/>
        <v>#DIV/0!</v>
      </c>
      <c r="AN681" s="93" t="e">
        <f t="shared" si="239"/>
        <v>#DIV/0!</v>
      </c>
      <c r="AO681" s="25" t="e">
        <f t="shared" si="240"/>
        <v>#DIV/0!</v>
      </c>
      <c r="AQ681" s="2" t="e">
        <f t="shared" si="241"/>
        <v>#DIV/0!</v>
      </c>
      <c r="AR681" s="2">
        <f t="shared" si="242"/>
        <v>19567</v>
      </c>
      <c r="AS681" t="b">
        <f>AF681='[3]Материалы в ДС'!A651</f>
        <v>1</v>
      </c>
      <c r="AT681" s="95">
        <f>AI681-'[3]Материалы в ДС'!D651</f>
        <v>0</v>
      </c>
    </row>
    <row r="682" ht="15.75">
      <c r="A682" s="238" t="s">
        <v>926</v>
      </c>
      <c r="D682" s="251" t="s">
        <v>853</v>
      </c>
      <c r="E682" s="229" t="s">
        <v>14</v>
      </c>
      <c r="F682" s="78"/>
      <c r="G682" s="206">
        <f t="shared" si="231"/>
        <v>0</v>
      </c>
      <c r="H682" s="78">
        <f t="shared" si="232"/>
        <v>0</v>
      </c>
      <c r="I682" s="78"/>
      <c r="J682" t="s">
        <v>854</v>
      </c>
      <c r="K682" s="239">
        <f t="shared" si="230"/>
        <v>662</v>
      </c>
      <c r="L682" s="240" t="s">
        <v>927</v>
      </c>
      <c r="M682" s="241">
        <v>3</v>
      </c>
      <c r="N682" s="241">
        <v>1</v>
      </c>
      <c r="O682" s="242" t="s">
        <v>906</v>
      </c>
      <c r="P682" s="242" t="s">
        <v>856</v>
      </c>
      <c r="Q682" s="141" t="s">
        <v>926</v>
      </c>
      <c r="R682" s="84" t="s">
        <v>853</v>
      </c>
      <c r="S682" s="84" t="s">
        <v>14</v>
      </c>
      <c r="T682" s="85">
        <v>6482.6700000000001</v>
      </c>
      <c r="U682" s="86" t="b">
        <f t="shared" si="234"/>
        <v>1</v>
      </c>
      <c r="V682" s="87">
        <f t="shared" si="235"/>
        <v>6482.6700000000001</v>
      </c>
      <c r="AF682" s="252" t="s">
        <v>926</v>
      </c>
      <c r="AG682" s="253" t="s">
        <v>853</v>
      </c>
      <c r="AH682" s="254" t="s">
        <v>14</v>
      </c>
      <c r="AI682" s="120">
        <v>0</v>
      </c>
      <c r="AJ682" s="120" t="s">
        <v>919</v>
      </c>
      <c r="AK682" s="26" t="b">
        <f t="shared" si="237"/>
        <v>1</v>
      </c>
      <c r="AL682" s="134"/>
      <c r="AM682" s="135"/>
      <c r="AN682" s="135"/>
      <c r="AO682" s="26"/>
      <c r="AP682" s="26"/>
      <c r="AQ682" s="134">
        <f t="shared" si="241"/>
        <v>0</v>
      </c>
      <c r="AR682" s="134">
        <f t="shared" si="242"/>
        <v>0</v>
      </c>
      <c r="AS682" s="26" t="b">
        <f>AF682='[3]Материалы в ДС'!A652</f>
        <v>0</v>
      </c>
      <c r="AT682" s="136">
        <f>AI682-'[3]Материалы в ДС'!D652</f>
        <v>-12040</v>
      </c>
      <c r="AU682" s="26" t="s">
        <v>919</v>
      </c>
    </row>
    <row r="683" ht="15.75">
      <c r="A683" s="238" t="s">
        <v>928</v>
      </c>
      <c r="D683" s="251" t="s">
        <v>853</v>
      </c>
      <c r="E683" s="229" t="s">
        <v>14</v>
      </c>
      <c r="F683" s="78">
        <v>7406.6700000000001</v>
      </c>
      <c r="G683" s="206">
        <f t="shared" si="231"/>
        <v>8888</v>
      </c>
      <c r="H683" s="78">
        <f t="shared" si="232"/>
        <v>0</v>
      </c>
      <c r="I683" s="78"/>
      <c r="J683" t="s">
        <v>854</v>
      </c>
      <c r="K683" s="239">
        <f t="shared" si="230"/>
        <v>663</v>
      </c>
      <c r="L683" s="240" t="s">
        <v>929</v>
      </c>
      <c r="M683" s="241">
        <v>3</v>
      </c>
      <c r="N683" s="241">
        <v>1</v>
      </c>
      <c r="O683" s="242" t="s">
        <v>906</v>
      </c>
      <c r="P683" s="242" t="s">
        <v>856</v>
      </c>
      <c r="Q683" s="141" t="s">
        <v>928</v>
      </c>
      <c r="R683" s="84" t="s">
        <v>853</v>
      </c>
      <c r="S683" s="84" t="s">
        <v>14</v>
      </c>
      <c r="T683" s="85">
        <v>6932.75</v>
      </c>
      <c r="U683" s="86" t="b">
        <f t="shared" si="234"/>
        <v>1</v>
      </c>
      <c r="V683" s="87">
        <f t="shared" si="235"/>
        <v>-473.92000000000007</v>
      </c>
      <c r="AF683" s="243" t="s">
        <v>928</v>
      </c>
      <c r="AG683" s="251" t="s">
        <v>853</v>
      </c>
      <c r="AH683" s="229" t="s">
        <v>14</v>
      </c>
      <c r="AI683" s="78">
        <v>0</v>
      </c>
      <c r="AJ683" s="78">
        <f t="shared" si="236"/>
        <v>0</v>
      </c>
      <c r="AK683" s="72" t="b">
        <f t="shared" si="237"/>
        <v>1</v>
      </c>
      <c r="AL683" s="2">
        <f t="shared" si="238"/>
        <v>-8888</v>
      </c>
      <c r="AM683" s="93">
        <f t="shared" si="225"/>
        <v>0</v>
      </c>
      <c r="AN683" s="93"/>
      <c r="AO683" s="25" t="s">
        <v>854</v>
      </c>
      <c r="AQ683" s="2">
        <f t="shared" si="241"/>
        <v>0</v>
      </c>
      <c r="AR683" s="2">
        <f t="shared" si="242"/>
        <v>0</v>
      </c>
      <c r="AS683" t="b">
        <f>AF683='[3]Материалы в ДС'!A652</f>
        <v>1</v>
      </c>
      <c r="AT683" s="95">
        <f>AI683-'[3]Материалы в ДС'!D652</f>
        <v>-12040</v>
      </c>
    </row>
    <row r="684" ht="15.75">
      <c r="A684" s="238" t="s">
        <v>930</v>
      </c>
      <c r="D684" s="251" t="s">
        <v>853</v>
      </c>
      <c r="E684" s="229" t="s">
        <v>14</v>
      </c>
      <c r="F684" s="78">
        <v>7455.8299999999999</v>
      </c>
      <c r="G684" s="206">
        <f t="shared" si="231"/>
        <v>8947</v>
      </c>
      <c r="H684" s="78">
        <f t="shared" si="232"/>
        <v>0</v>
      </c>
      <c r="I684" s="78"/>
      <c r="J684" t="s">
        <v>854</v>
      </c>
      <c r="K684" s="247" t="s">
        <v>931</v>
      </c>
      <c r="L684" s="247"/>
      <c r="M684" s="247"/>
      <c r="N684" s="247"/>
      <c r="O684" s="247"/>
      <c r="P684" s="247"/>
      <c r="Q684" s="141" t="s">
        <v>930</v>
      </c>
      <c r="R684" s="84" t="s">
        <v>853</v>
      </c>
      <c r="S684" s="84" t="s">
        <v>14</v>
      </c>
      <c r="T684" s="85">
        <v>7294.8299999999999</v>
      </c>
      <c r="U684" s="86" t="b">
        <f t="shared" si="234"/>
        <v>1</v>
      </c>
      <c r="V684" s="87">
        <f t="shared" si="235"/>
        <v>-161</v>
      </c>
      <c r="AF684" s="243" t="s">
        <v>930</v>
      </c>
      <c r="AG684" s="251" t="s">
        <v>853</v>
      </c>
      <c r="AH684" s="229" t="s">
        <v>14</v>
      </c>
      <c r="AI684" s="78">
        <v>0</v>
      </c>
      <c r="AJ684" s="78">
        <f t="shared" si="236"/>
        <v>0</v>
      </c>
      <c r="AK684" s="72" t="b">
        <f t="shared" si="237"/>
        <v>1</v>
      </c>
      <c r="AL684" s="2">
        <f t="shared" si="238"/>
        <v>-8947</v>
      </c>
      <c r="AM684" s="93">
        <f t="shared" si="225"/>
        <v>0</v>
      </c>
      <c r="AN684" s="93"/>
      <c r="AO684" s="25" t="s">
        <v>854</v>
      </c>
      <c r="AQ684" s="2">
        <f t="shared" si="241"/>
        <v>0</v>
      </c>
      <c r="AR684" s="2">
        <f t="shared" si="242"/>
        <v>0</v>
      </c>
      <c r="AS684" t="b">
        <f>AF684='[3]Материалы в ДС'!A653</f>
        <v>1</v>
      </c>
      <c r="AT684" s="95">
        <f>AI684-'[3]Материалы в ДС'!D653</f>
        <v>-12118</v>
      </c>
    </row>
    <row r="685" ht="15.75">
      <c r="A685" s="238" t="s">
        <v>932</v>
      </c>
      <c r="D685" s="251" t="s">
        <v>853</v>
      </c>
      <c r="E685" s="229" t="s">
        <v>14</v>
      </c>
      <c r="F685" s="78">
        <v>8088.3299999999999</v>
      </c>
      <c r="G685" s="206">
        <f t="shared" si="231"/>
        <v>9706</v>
      </c>
      <c r="H685" s="78">
        <f t="shared" si="232"/>
        <v>0</v>
      </c>
      <c r="I685" s="78"/>
      <c r="J685" t="s">
        <v>854</v>
      </c>
      <c r="K685" s="239">
        <v>32</v>
      </c>
      <c r="L685" s="255" t="s">
        <v>933</v>
      </c>
      <c r="M685" s="241">
        <v>3</v>
      </c>
      <c r="N685" s="241" t="s">
        <v>880</v>
      </c>
      <c r="O685" s="242" t="s">
        <v>906</v>
      </c>
      <c r="P685" s="242" t="s">
        <v>909</v>
      </c>
      <c r="Q685" s="141" t="s">
        <v>932</v>
      </c>
      <c r="R685" s="84" t="s">
        <v>853</v>
      </c>
      <c r="S685" s="84" t="s">
        <v>14</v>
      </c>
      <c r="T685" s="85">
        <v>7761.4200000000001</v>
      </c>
      <c r="U685" s="86" t="b">
        <f t="shared" si="234"/>
        <v>1</v>
      </c>
      <c r="V685" s="87">
        <f t="shared" si="235"/>
        <v>-326.90999999999985</v>
      </c>
      <c r="AF685" s="243" t="s">
        <v>932</v>
      </c>
      <c r="AG685" s="251" t="s">
        <v>853</v>
      </c>
      <c r="AH685" s="229" t="s">
        <v>14</v>
      </c>
      <c r="AI685" s="78">
        <v>0</v>
      </c>
      <c r="AJ685" s="78">
        <f t="shared" si="236"/>
        <v>0</v>
      </c>
      <c r="AK685" s="72" t="b">
        <f t="shared" si="237"/>
        <v>1</v>
      </c>
      <c r="AL685" s="2">
        <f t="shared" si="238"/>
        <v>-9706</v>
      </c>
      <c r="AM685" s="93">
        <f t="shared" si="225"/>
        <v>0</v>
      </c>
      <c r="AN685" s="93"/>
      <c r="AO685" s="25" t="s">
        <v>854</v>
      </c>
      <c r="AQ685" s="2">
        <f t="shared" si="241"/>
        <v>0</v>
      </c>
      <c r="AR685" s="2">
        <f t="shared" si="242"/>
        <v>0</v>
      </c>
      <c r="AS685" t="b">
        <f>AF685='[3]Материалы в ДС'!A654</f>
        <v>1</v>
      </c>
      <c r="AT685" s="95">
        <f>AI685-'[3]Материалы в ДС'!D654</f>
        <v>-13147</v>
      </c>
    </row>
    <row r="686" ht="15.75">
      <c r="A686" s="238" t="s">
        <v>934</v>
      </c>
      <c r="D686" s="251" t="s">
        <v>853</v>
      </c>
      <c r="E686" s="229" t="s">
        <v>14</v>
      </c>
      <c r="F686" s="78">
        <v>8282.5</v>
      </c>
      <c r="G686" s="206">
        <f t="shared" si="231"/>
        <v>9939</v>
      </c>
      <c r="H686" s="78">
        <f t="shared" si="232"/>
        <v>0</v>
      </c>
      <c r="I686" s="78"/>
      <c r="J686" t="s">
        <v>854</v>
      </c>
      <c r="K686" s="239">
        <v>33</v>
      </c>
      <c r="L686" s="255" t="s">
        <v>935</v>
      </c>
      <c r="M686" s="241">
        <v>3</v>
      </c>
      <c r="N686" s="241" t="s">
        <v>880</v>
      </c>
      <c r="O686" s="242" t="s">
        <v>906</v>
      </c>
      <c r="P686" s="242" t="s">
        <v>909</v>
      </c>
      <c r="Q686" s="141" t="s">
        <v>934</v>
      </c>
      <c r="R686" s="84" t="s">
        <v>853</v>
      </c>
      <c r="S686" s="84" t="s">
        <v>14</v>
      </c>
      <c r="T686" s="85">
        <v>8104.25</v>
      </c>
      <c r="U686" s="86" t="b">
        <f t="shared" si="234"/>
        <v>1</v>
      </c>
      <c r="V686" s="87">
        <f t="shared" si="235"/>
        <v>-178.25</v>
      </c>
      <c r="AF686" s="243" t="s">
        <v>934</v>
      </c>
      <c r="AG686" s="251" t="s">
        <v>853</v>
      </c>
      <c r="AH686" s="229" t="s">
        <v>14</v>
      </c>
      <c r="AI686" s="78">
        <v>0</v>
      </c>
      <c r="AJ686" s="78">
        <f t="shared" si="236"/>
        <v>0</v>
      </c>
      <c r="AK686" s="72" t="b">
        <f t="shared" si="237"/>
        <v>1</v>
      </c>
      <c r="AL686" s="2">
        <f t="shared" si="238"/>
        <v>-9939</v>
      </c>
      <c r="AM686" s="93">
        <f t="shared" si="225"/>
        <v>0</v>
      </c>
      <c r="AN686" s="93"/>
      <c r="AO686" s="25" t="s">
        <v>854</v>
      </c>
      <c r="AQ686" s="2">
        <f t="shared" si="241"/>
        <v>0</v>
      </c>
      <c r="AR686" s="2">
        <f t="shared" si="242"/>
        <v>0</v>
      </c>
      <c r="AS686" t="b">
        <f>AF686='[3]Материалы в ДС'!A655</f>
        <v>1</v>
      </c>
      <c r="AT686" s="95">
        <f>AI686-'[3]Материалы в ДС'!D655</f>
        <v>-13462</v>
      </c>
    </row>
    <row r="687" ht="15.75">
      <c r="A687" s="238" t="s">
        <v>936</v>
      </c>
      <c r="D687" s="251" t="s">
        <v>853</v>
      </c>
      <c r="E687" s="229" t="s">
        <v>14</v>
      </c>
      <c r="F687" s="78">
        <v>6975.8299999999999</v>
      </c>
      <c r="G687" s="206">
        <f t="shared" si="231"/>
        <v>8371</v>
      </c>
      <c r="H687" s="78">
        <f t="shared" si="232"/>
        <v>0</v>
      </c>
      <c r="I687" s="78"/>
      <c r="J687" t="s">
        <v>854</v>
      </c>
      <c r="K687" s="239">
        <v>34</v>
      </c>
      <c r="L687" s="255" t="s">
        <v>937</v>
      </c>
      <c r="M687" s="241">
        <v>3</v>
      </c>
      <c r="N687" s="241" t="s">
        <v>880</v>
      </c>
      <c r="O687" s="242" t="s">
        <v>906</v>
      </c>
      <c r="P687" s="242" t="s">
        <v>856</v>
      </c>
      <c r="Q687" s="141" t="s">
        <v>936</v>
      </c>
      <c r="R687" s="84" t="s">
        <v>853</v>
      </c>
      <c r="S687" s="84" t="s">
        <v>14</v>
      </c>
      <c r="T687" s="85">
        <v>6826.4200000000001</v>
      </c>
      <c r="U687" s="86" t="b">
        <f t="shared" si="234"/>
        <v>1</v>
      </c>
      <c r="V687" s="87">
        <f t="shared" si="235"/>
        <v>-149.40999999999985</v>
      </c>
      <c r="AF687" s="243" t="s">
        <v>936</v>
      </c>
      <c r="AG687" s="251" t="s">
        <v>853</v>
      </c>
      <c r="AH687" s="229" t="s">
        <v>14</v>
      </c>
      <c r="AI687" s="78">
        <v>0</v>
      </c>
      <c r="AJ687" s="78">
        <f t="shared" si="236"/>
        <v>0</v>
      </c>
      <c r="AK687" s="72" t="b">
        <f t="shared" si="237"/>
        <v>1</v>
      </c>
      <c r="AL687" s="2">
        <f t="shared" si="238"/>
        <v>-8371</v>
      </c>
      <c r="AM687" s="93">
        <f t="shared" si="225"/>
        <v>0</v>
      </c>
      <c r="AN687" s="93"/>
      <c r="AO687" s="25" t="s">
        <v>854</v>
      </c>
      <c r="AQ687" s="2">
        <f t="shared" si="241"/>
        <v>0</v>
      </c>
      <c r="AR687" s="2">
        <f t="shared" si="242"/>
        <v>0</v>
      </c>
      <c r="AS687" t="b">
        <f>AF687='[3]Материалы в ДС'!A656</f>
        <v>1</v>
      </c>
      <c r="AT687" s="95">
        <f>AI687-'[3]Материалы в ДС'!D656</f>
        <v>-11339</v>
      </c>
    </row>
    <row r="688" ht="15.75">
      <c r="A688" s="238" t="s">
        <v>938</v>
      </c>
      <c r="D688" s="251" t="s">
        <v>853</v>
      </c>
      <c r="E688" s="229" t="s">
        <v>14</v>
      </c>
      <c r="F688" s="78">
        <v>7317.5</v>
      </c>
      <c r="G688" s="206">
        <f t="shared" si="231"/>
        <v>8781</v>
      </c>
      <c r="H688" s="78">
        <f t="shared" si="232"/>
        <v>0</v>
      </c>
      <c r="I688" s="78"/>
      <c r="J688" t="s">
        <v>854</v>
      </c>
      <c r="K688" s="239">
        <v>35</v>
      </c>
      <c r="L688" s="256" t="s">
        <v>939</v>
      </c>
      <c r="M688" s="241">
        <v>3</v>
      </c>
      <c r="N688" s="241" t="s">
        <v>880</v>
      </c>
      <c r="O688" s="242" t="s">
        <v>906</v>
      </c>
      <c r="P688" s="242" t="s">
        <v>909</v>
      </c>
      <c r="Q688" s="141" t="s">
        <v>938</v>
      </c>
      <c r="R688" s="84" t="s">
        <v>853</v>
      </c>
      <c r="S688" s="84" t="s">
        <v>14</v>
      </c>
      <c r="T688" s="85">
        <v>7160.0799999999999</v>
      </c>
      <c r="U688" s="86" t="b">
        <f t="shared" si="234"/>
        <v>1</v>
      </c>
      <c r="V688" s="87">
        <f t="shared" si="235"/>
        <v>-157.42000000000007</v>
      </c>
      <c r="AF688" s="243" t="s">
        <v>938</v>
      </c>
      <c r="AG688" s="251" t="s">
        <v>853</v>
      </c>
      <c r="AH688" s="229" t="s">
        <v>14</v>
      </c>
      <c r="AI688" s="78">
        <v>0</v>
      </c>
      <c r="AJ688" s="78">
        <f t="shared" si="236"/>
        <v>0</v>
      </c>
      <c r="AK688" s="72" t="b">
        <f t="shared" si="237"/>
        <v>1</v>
      </c>
      <c r="AL688" s="2">
        <f t="shared" si="238"/>
        <v>-8781</v>
      </c>
      <c r="AM688" s="93">
        <f t="shared" si="225"/>
        <v>0</v>
      </c>
      <c r="AN688" s="93"/>
      <c r="AO688" s="25" t="s">
        <v>854</v>
      </c>
      <c r="AQ688" s="2">
        <f t="shared" si="241"/>
        <v>0</v>
      </c>
      <c r="AR688" s="2">
        <f t="shared" si="242"/>
        <v>0</v>
      </c>
      <c r="AS688" t="b">
        <f>AF688='[3]Материалы в ДС'!A657</f>
        <v>1</v>
      </c>
      <c r="AT688" s="95">
        <f>AI688-'[3]Материалы в ДС'!D657</f>
        <v>-11894</v>
      </c>
    </row>
    <row r="689" ht="15.75">
      <c r="A689" s="238" t="s">
        <v>940</v>
      </c>
      <c r="D689" s="251" t="s">
        <v>853</v>
      </c>
      <c r="E689" s="229" t="s">
        <v>14</v>
      </c>
      <c r="F689" s="78">
        <v>7697.5</v>
      </c>
      <c r="G689" s="206">
        <f t="shared" si="231"/>
        <v>9237</v>
      </c>
      <c r="H689" s="78">
        <f t="shared" si="232"/>
        <v>0</v>
      </c>
      <c r="I689" s="78"/>
      <c r="J689" t="s">
        <v>854</v>
      </c>
      <c r="K689" s="239">
        <v>36</v>
      </c>
      <c r="L689" s="256" t="s">
        <v>941</v>
      </c>
      <c r="M689" s="241">
        <v>3</v>
      </c>
      <c r="N689" s="241" t="s">
        <v>880</v>
      </c>
      <c r="O689" s="242" t="s">
        <v>906</v>
      </c>
      <c r="P689" s="242" t="s">
        <v>856</v>
      </c>
      <c r="Q689" s="141" t="s">
        <v>940</v>
      </c>
      <c r="R689" s="84" t="s">
        <v>853</v>
      </c>
      <c r="S689" s="84" t="s">
        <v>14</v>
      </c>
      <c r="T689" s="85">
        <v>7533.1700000000001</v>
      </c>
      <c r="U689" s="86" t="b">
        <f t="shared" si="234"/>
        <v>1</v>
      </c>
      <c r="V689" s="87">
        <f t="shared" si="235"/>
        <v>-164.32999999999993</v>
      </c>
      <c r="AF689" s="243" t="s">
        <v>940</v>
      </c>
      <c r="AG689" s="251" t="s">
        <v>853</v>
      </c>
      <c r="AH689" s="229" t="s">
        <v>14</v>
      </c>
      <c r="AI689" s="78">
        <v>0</v>
      </c>
      <c r="AJ689" s="78">
        <f t="shared" si="236"/>
        <v>0</v>
      </c>
      <c r="AK689" s="72" t="b">
        <f t="shared" si="237"/>
        <v>1</v>
      </c>
      <c r="AL689" s="2">
        <f t="shared" si="238"/>
        <v>-9237</v>
      </c>
      <c r="AM689" s="93">
        <f t="shared" si="225"/>
        <v>0</v>
      </c>
      <c r="AN689" s="93"/>
      <c r="AO689" s="25" t="s">
        <v>854</v>
      </c>
      <c r="AQ689" s="2">
        <f t="shared" si="241"/>
        <v>0</v>
      </c>
      <c r="AR689" s="2">
        <f t="shared" si="242"/>
        <v>0</v>
      </c>
      <c r="AS689" t="b">
        <f>AF689='[3]Материалы в ДС'!A658</f>
        <v>1</v>
      </c>
      <c r="AT689" s="95">
        <f>AI689-'[3]Материалы в ДС'!D658</f>
        <v>-12512</v>
      </c>
    </row>
    <row r="690" ht="15.75">
      <c r="A690" s="238" t="s">
        <v>942</v>
      </c>
      <c r="D690" s="251" t="s">
        <v>853</v>
      </c>
      <c r="E690" s="229" t="s">
        <v>14</v>
      </c>
      <c r="F690" s="78">
        <v>7980.8299999999999</v>
      </c>
      <c r="G690" s="206">
        <f t="shared" si="231"/>
        <v>9577</v>
      </c>
      <c r="H690" s="78">
        <f t="shared" si="232"/>
        <v>0</v>
      </c>
      <c r="I690" s="78"/>
      <c r="J690" t="s">
        <v>854</v>
      </c>
      <c r="K690" s="239">
        <v>37</v>
      </c>
      <c r="L690" s="256" t="s">
        <v>943</v>
      </c>
      <c r="M690" s="241">
        <v>3</v>
      </c>
      <c r="N690" s="241" t="s">
        <v>880</v>
      </c>
      <c r="O690" s="242" t="s">
        <v>906</v>
      </c>
      <c r="P690" s="242" t="s">
        <v>909</v>
      </c>
      <c r="Q690" s="141" t="s">
        <v>942</v>
      </c>
      <c r="R690" s="84" t="s">
        <v>853</v>
      </c>
      <c r="S690" s="84" t="s">
        <v>14</v>
      </c>
      <c r="T690" s="85">
        <v>7810.9200000000001</v>
      </c>
      <c r="U690" s="86" t="b">
        <f t="shared" si="234"/>
        <v>1</v>
      </c>
      <c r="V690" s="87">
        <f t="shared" si="235"/>
        <v>-169.90999999999985</v>
      </c>
      <c r="AF690" s="243" t="s">
        <v>942</v>
      </c>
      <c r="AG690" s="251" t="s">
        <v>853</v>
      </c>
      <c r="AH690" s="229" t="s">
        <v>14</v>
      </c>
      <c r="AI690" s="78">
        <v>0</v>
      </c>
      <c r="AJ690" s="78">
        <f t="shared" si="236"/>
        <v>0</v>
      </c>
      <c r="AK690" s="72" t="b">
        <f t="shared" si="237"/>
        <v>1</v>
      </c>
      <c r="AL690" s="2">
        <f t="shared" si="238"/>
        <v>-9577</v>
      </c>
      <c r="AM690" s="93">
        <f t="shared" si="225"/>
        <v>0</v>
      </c>
      <c r="AN690" s="93"/>
      <c r="AO690" s="25" t="s">
        <v>854</v>
      </c>
      <c r="AQ690" s="2">
        <f t="shared" si="241"/>
        <v>0</v>
      </c>
      <c r="AR690" s="2">
        <f t="shared" si="242"/>
        <v>0</v>
      </c>
      <c r="AS690" t="b">
        <f>AF690='[3]Материалы в ДС'!A659</f>
        <v>1</v>
      </c>
      <c r="AT690" s="95">
        <f>AI690-'[3]Материалы в ДС'!D659</f>
        <v>-12973</v>
      </c>
    </row>
    <row r="691" ht="15.75">
      <c r="A691" s="238" t="s">
        <v>944</v>
      </c>
      <c r="D691" s="251" t="s">
        <v>853</v>
      </c>
      <c r="E691" s="229" t="s">
        <v>14</v>
      </c>
      <c r="F691" s="78">
        <v>12839.17</v>
      </c>
      <c r="G691" s="206">
        <f t="shared" si="231"/>
        <v>15407</v>
      </c>
      <c r="H691" s="78">
        <f t="shared" si="232"/>
        <v>0</v>
      </c>
      <c r="I691" s="78"/>
      <c r="J691" t="s">
        <v>854</v>
      </c>
      <c r="K691" s="239">
        <v>38</v>
      </c>
      <c r="L691" s="256" t="s">
        <v>945</v>
      </c>
      <c r="M691" s="241">
        <v>3</v>
      </c>
      <c r="N691" s="241" t="s">
        <v>880</v>
      </c>
      <c r="O691" s="242" t="s">
        <v>906</v>
      </c>
      <c r="P691" s="242" t="s">
        <v>903</v>
      </c>
      <c r="Q691" s="141" t="s">
        <v>944</v>
      </c>
      <c r="R691" s="84" t="s">
        <v>853</v>
      </c>
      <c r="S691" s="84" t="s">
        <v>14</v>
      </c>
      <c r="T691" s="85">
        <v>12563.83</v>
      </c>
      <c r="U691" s="86" t="b">
        <f t="shared" si="234"/>
        <v>1</v>
      </c>
      <c r="V691" s="87">
        <f t="shared" si="235"/>
        <v>-275.34000000000015</v>
      </c>
      <c r="AF691" s="243" t="s">
        <v>944</v>
      </c>
      <c r="AG691" s="251" t="s">
        <v>853</v>
      </c>
      <c r="AH691" s="229" t="s">
        <v>14</v>
      </c>
      <c r="AI691" s="78">
        <v>0</v>
      </c>
      <c r="AJ691" s="78">
        <f t="shared" si="236"/>
        <v>0</v>
      </c>
      <c r="AK691" s="72" t="b">
        <f t="shared" si="237"/>
        <v>1</v>
      </c>
      <c r="AL691" s="2">
        <f t="shared" si="238"/>
        <v>-15407</v>
      </c>
      <c r="AM691" s="93">
        <f t="shared" si="225"/>
        <v>0</v>
      </c>
      <c r="AN691" s="93"/>
      <c r="AO691" s="25" t="s">
        <v>854</v>
      </c>
      <c r="AQ691" s="2">
        <f t="shared" si="241"/>
        <v>0</v>
      </c>
      <c r="AR691" s="2">
        <f t="shared" si="242"/>
        <v>0</v>
      </c>
      <c r="AS691" t="b">
        <f>AF691='[3]Материалы в ДС'!A660</f>
        <v>1</v>
      </c>
      <c r="AT691" s="95">
        <f>AI691-'[3]Материалы в ДС'!D660</f>
        <v>-20869</v>
      </c>
    </row>
    <row r="692" ht="15.75">
      <c r="A692" s="238" t="s">
        <v>946</v>
      </c>
      <c r="D692" s="251" t="s">
        <v>853</v>
      </c>
      <c r="E692" s="229" t="s">
        <v>14</v>
      </c>
      <c r="F692" s="78">
        <v>12839.17</v>
      </c>
      <c r="G692" s="206">
        <f t="shared" si="231"/>
        <v>15407</v>
      </c>
      <c r="H692" s="78">
        <f t="shared" si="232"/>
        <v>0</v>
      </c>
      <c r="I692" s="78"/>
      <c r="J692" t="s">
        <v>854</v>
      </c>
      <c r="K692" s="239">
        <v>39</v>
      </c>
      <c r="L692" s="256" t="s">
        <v>947</v>
      </c>
      <c r="M692" s="241">
        <v>3</v>
      </c>
      <c r="N692" s="241" t="s">
        <v>880</v>
      </c>
      <c r="O692" s="242" t="s">
        <v>906</v>
      </c>
      <c r="P692" s="242" t="s">
        <v>918</v>
      </c>
      <c r="Q692" s="141" t="s">
        <v>946</v>
      </c>
      <c r="R692" s="84" t="s">
        <v>853</v>
      </c>
      <c r="S692" s="84" t="s">
        <v>14</v>
      </c>
      <c r="T692" s="85">
        <v>12563.83</v>
      </c>
      <c r="U692" s="86" t="b">
        <f t="shared" si="234"/>
        <v>1</v>
      </c>
      <c r="V692" s="87">
        <f t="shared" si="235"/>
        <v>-275.34000000000015</v>
      </c>
      <c r="AF692" s="243" t="s">
        <v>946</v>
      </c>
      <c r="AG692" s="251" t="s">
        <v>853</v>
      </c>
      <c r="AH692" s="229" t="s">
        <v>14</v>
      </c>
      <c r="AI692" s="78">
        <v>0</v>
      </c>
      <c r="AJ692" s="78">
        <f t="shared" si="236"/>
        <v>0</v>
      </c>
      <c r="AK692" s="72" t="b">
        <f t="shared" si="237"/>
        <v>1</v>
      </c>
      <c r="AL692" s="2">
        <f t="shared" si="238"/>
        <v>-15407</v>
      </c>
      <c r="AM692" s="93">
        <f t="shared" si="225"/>
        <v>0</v>
      </c>
      <c r="AN692" s="93"/>
      <c r="AO692" s="25" t="s">
        <v>854</v>
      </c>
      <c r="AQ692" s="2">
        <f t="shared" si="241"/>
        <v>0</v>
      </c>
      <c r="AR692" s="2">
        <f t="shared" si="242"/>
        <v>0</v>
      </c>
      <c r="AS692" t="b">
        <f>AF692='[3]Материалы в ДС'!A661</f>
        <v>1</v>
      </c>
      <c r="AT692" s="95">
        <f>AI692-'[3]Материалы в ДС'!D661</f>
        <v>-20869</v>
      </c>
    </row>
    <row r="693" ht="15.75">
      <c r="A693" s="238" t="s">
        <v>948</v>
      </c>
      <c r="D693" s="251" t="s">
        <v>853</v>
      </c>
      <c r="E693" s="229" t="s">
        <v>14</v>
      </c>
      <c r="F693" s="78">
        <v>14860</v>
      </c>
      <c r="G693" s="206">
        <f t="shared" si="231"/>
        <v>17832</v>
      </c>
      <c r="H693" s="78">
        <f t="shared" si="232"/>
        <v>0</v>
      </c>
      <c r="I693" s="78"/>
      <c r="J693" t="s">
        <v>854</v>
      </c>
      <c r="K693" s="239">
        <v>40</v>
      </c>
      <c r="L693" s="240" t="s">
        <v>949</v>
      </c>
      <c r="M693" s="241">
        <v>3</v>
      </c>
      <c r="N693" s="241" t="s">
        <v>880</v>
      </c>
      <c r="O693" s="242" t="s">
        <v>906</v>
      </c>
      <c r="P693" s="242" t="s">
        <v>889</v>
      </c>
      <c r="Q693" s="141" t="s">
        <v>948</v>
      </c>
      <c r="R693" s="84" t="s">
        <v>853</v>
      </c>
      <c r="S693" s="84" t="s">
        <v>14</v>
      </c>
      <c r="T693" s="85">
        <v>14542.92</v>
      </c>
      <c r="U693" s="86" t="b">
        <f t="shared" si="234"/>
        <v>1</v>
      </c>
      <c r="V693" s="87">
        <f t="shared" si="235"/>
        <v>-317.07999999999993</v>
      </c>
      <c r="AF693" s="243" t="s">
        <v>948</v>
      </c>
      <c r="AG693" s="251" t="s">
        <v>853</v>
      </c>
      <c r="AH693" s="229" t="s">
        <v>14</v>
      </c>
      <c r="AI693" s="78">
        <v>0</v>
      </c>
      <c r="AJ693" s="78">
        <f t="shared" si="236"/>
        <v>0</v>
      </c>
      <c r="AK693" s="72" t="b">
        <f t="shared" si="237"/>
        <v>1</v>
      </c>
      <c r="AL693" s="2">
        <f t="shared" si="238"/>
        <v>-17832</v>
      </c>
      <c r="AM693" s="93">
        <f t="shared" si="225"/>
        <v>0</v>
      </c>
      <c r="AN693" s="93"/>
      <c r="AO693" s="25" t="s">
        <v>854</v>
      </c>
      <c r="AQ693" s="2">
        <f t="shared" si="241"/>
        <v>0</v>
      </c>
      <c r="AR693" s="2">
        <f t="shared" si="242"/>
        <v>0</v>
      </c>
      <c r="AS693" t="b">
        <f>AF693='[3]Материалы в ДС'!A662</f>
        <v>1</v>
      </c>
      <c r="AT693" s="95">
        <f>AI693-'[3]Материалы в ДС'!D662</f>
        <v>-24154</v>
      </c>
    </row>
    <row r="694" ht="15.75">
      <c r="A694" s="238" t="s">
        <v>950</v>
      </c>
      <c r="D694" s="251" t="s">
        <v>853</v>
      </c>
      <c r="E694" s="229" t="s">
        <v>14</v>
      </c>
      <c r="F694" s="78">
        <v>14860</v>
      </c>
      <c r="G694" s="206">
        <f t="shared" si="231"/>
        <v>17832</v>
      </c>
      <c r="H694" s="78">
        <f t="shared" si="232"/>
        <v>0</v>
      </c>
      <c r="I694" s="78"/>
      <c r="J694" t="s">
        <v>854</v>
      </c>
      <c r="K694" s="239">
        <v>41</v>
      </c>
      <c r="L694" s="240" t="s">
        <v>951</v>
      </c>
      <c r="M694" s="241">
        <v>3</v>
      </c>
      <c r="N694" s="241" t="s">
        <v>880</v>
      </c>
      <c r="O694" s="242" t="s">
        <v>906</v>
      </c>
      <c r="P694" s="242" t="s">
        <v>918</v>
      </c>
      <c r="Q694" s="141" t="s">
        <v>950</v>
      </c>
      <c r="R694" s="84" t="s">
        <v>853</v>
      </c>
      <c r="S694" s="84" t="s">
        <v>14</v>
      </c>
      <c r="T694" s="85">
        <v>14542.92</v>
      </c>
      <c r="U694" s="86" t="b">
        <f t="shared" si="234"/>
        <v>1</v>
      </c>
      <c r="V694" s="87">
        <f t="shared" si="235"/>
        <v>-317.07999999999993</v>
      </c>
      <c r="AF694" s="243" t="s">
        <v>950</v>
      </c>
      <c r="AG694" s="251" t="s">
        <v>853</v>
      </c>
      <c r="AH694" s="229" t="s">
        <v>14</v>
      </c>
      <c r="AI694" s="78">
        <v>0</v>
      </c>
      <c r="AJ694" s="78">
        <f t="shared" si="236"/>
        <v>0</v>
      </c>
      <c r="AK694" s="72" t="b">
        <f t="shared" si="237"/>
        <v>1</v>
      </c>
      <c r="AL694" s="2">
        <f t="shared" si="238"/>
        <v>-17832</v>
      </c>
      <c r="AM694" s="93">
        <f t="shared" si="225"/>
        <v>0</v>
      </c>
      <c r="AN694" s="93"/>
      <c r="AO694" s="25" t="s">
        <v>854</v>
      </c>
      <c r="AQ694" s="2">
        <f t="shared" si="241"/>
        <v>0</v>
      </c>
      <c r="AR694" s="2">
        <f t="shared" si="242"/>
        <v>0</v>
      </c>
      <c r="AS694" t="b">
        <f>AF694='[3]Материалы в ДС'!A663</f>
        <v>1</v>
      </c>
      <c r="AT694" s="95">
        <f>AI694-'[3]Материалы в ДС'!D663</f>
        <v>-24154</v>
      </c>
    </row>
    <row r="695" ht="15.75">
      <c r="A695" s="238" t="s">
        <v>952</v>
      </c>
      <c r="D695" s="251" t="s">
        <v>853</v>
      </c>
      <c r="E695" s="229" t="s">
        <v>14</v>
      </c>
      <c r="F695" s="78">
        <v>12839.17</v>
      </c>
      <c r="G695" s="206">
        <f t="shared" si="231"/>
        <v>15407</v>
      </c>
      <c r="H695" s="78">
        <f t="shared" si="232"/>
        <v>17166.670000000002</v>
      </c>
      <c r="I695" s="78">
        <v>20600</v>
      </c>
      <c r="J695" s="25">
        <f t="shared" si="233"/>
        <v>0.33705458557798407</v>
      </c>
      <c r="K695" s="239">
        <v>42</v>
      </c>
      <c r="L695" s="240" t="s">
        <v>953</v>
      </c>
      <c r="M695" s="241">
        <v>3</v>
      </c>
      <c r="N695" s="241" t="s">
        <v>880</v>
      </c>
      <c r="O695" s="242" t="s">
        <v>906</v>
      </c>
      <c r="P695" s="242" t="s">
        <v>918</v>
      </c>
      <c r="Q695" s="141" t="s">
        <v>952</v>
      </c>
      <c r="R695" s="84" t="s">
        <v>853</v>
      </c>
      <c r="S695" s="84" t="s">
        <v>14</v>
      </c>
      <c r="T695" s="85">
        <v>12563.83</v>
      </c>
      <c r="U695" s="86" t="b">
        <f t="shared" si="234"/>
        <v>1</v>
      </c>
      <c r="V695" s="87">
        <f t="shared" si="235"/>
        <v>-275.34000000000015</v>
      </c>
      <c r="AF695" s="243" t="s">
        <v>952</v>
      </c>
      <c r="AG695" s="251" t="s">
        <v>853</v>
      </c>
      <c r="AH695" s="229" t="s">
        <v>14</v>
      </c>
      <c r="AI695" s="78">
        <v>20869</v>
      </c>
      <c r="AJ695" s="78">
        <f t="shared" si="236"/>
        <v>25042.799999999999</v>
      </c>
      <c r="AK695" s="72" t="b">
        <f t="shared" si="237"/>
        <v>1</v>
      </c>
      <c r="AL695" s="2">
        <f t="shared" si="238"/>
        <v>9635.7999999999993</v>
      </c>
      <c r="AM695" s="93">
        <f t="shared" si="225"/>
        <v>20916.670000000002</v>
      </c>
      <c r="AN695" s="93">
        <v>25100</v>
      </c>
      <c r="AO695" s="25">
        <f t="shared" si="240"/>
        <v>0.0022840896385388507</v>
      </c>
      <c r="AQ695" s="2">
        <f t="shared" si="241"/>
        <v>4500</v>
      </c>
      <c r="AR695" s="2">
        <f t="shared" si="242"/>
        <v>20869</v>
      </c>
      <c r="AS695" t="b">
        <f>AF695='[3]Материалы в ДС'!A664</f>
        <v>1</v>
      </c>
      <c r="AT695" s="95">
        <f>AI695-'[3]Материалы в ДС'!D664</f>
        <v>0</v>
      </c>
    </row>
    <row r="696" ht="15.75">
      <c r="A696" s="238" t="s">
        <v>954</v>
      </c>
      <c r="D696" s="251" t="s">
        <v>853</v>
      </c>
      <c r="E696" s="229" t="s">
        <v>14</v>
      </c>
      <c r="F696" s="78">
        <v>12839.17</v>
      </c>
      <c r="G696" s="206">
        <f t="shared" si="231"/>
        <v>15407</v>
      </c>
      <c r="H696" s="78">
        <f t="shared" si="232"/>
        <v>17166.670000000002</v>
      </c>
      <c r="I696" s="78">
        <v>20600</v>
      </c>
      <c r="J696" s="25">
        <f t="shared" si="233"/>
        <v>0.33705458557798407</v>
      </c>
      <c r="K696" s="257">
        <v>43</v>
      </c>
      <c r="L696" s="240" t="s">
        <v>955</v>
      </c>
      <c r="M696" s="241">
        <v>3</v>
      </c>
      <c r="N696" s="241" t="s">
        <v>880</v>
      </c>
      <c r="O696" s="242" t="s">
        <v>906</v>
      </c>
      <c r="P696" s="242" t="s">
        <v>856</v>
      </c>
      <c r="Q696" s="141" t="s">
        <v>954</v>
      </c>
      <c r="R696" s="84" t="s">
        <v>853</v>
      </c>
      <c r="S696" s="84" t="s">
        <v>14</v>
      </c>
      <c r="T696" s="85">
        <v>12563.83</v>
      </c>
      <c r="U696" s="86" t="b">
        <f t="shared" si="234"/>
        <v>1</v>
      </c>
      <c r="V696" s="87">
        <f t="shared" si="235"/>
        <v>-275.34000000000015</v>
      </c>
      <c r="AF696" s="243" t="s">
        <v>954</v>
      </c>
      <c r="AG696" s="251" t="s">
        <v>853</v>
      </c>
      <c r="AH696" s="229" t="s">
        <v>14</v>
      </c>
      <c r="AI696" s="78">
        <v>20869</v>
      </c>
      <c r="AJ696" s="78">
        <f t="shared" si="236"/>
        <v>25042.799999999999</v>
      </c>
      <c r="AK696" s="72" t="b">
        <f t="shared" si="237"/>
        <v>1</v>
      </c>
      <c r="AL696" s="2">
        <f t="shared" si="238"/>
        <v>9635.7999999999993</v>
      </c>
      <c r="AM696" s="93">
        <f t="shared" si="225"/>
        <v>20916.670000000002</v>
      </c>
      <c r="AN696" s="93">
        <v>25100</v>
      </c>
      <c r="AO696" s="25">
        <f t="shared" si="240"/>
        <v>0.0022840896385388507</v>
      </c>
      <c r="AQ696" s="2">
        <f t="shared" si="241"/>
        <v>4500</v>
      </c>
      <c r="AR696" s="2">
        <f t="shared" si="242"/>
        <v>20869</v>
      </c>
      <c r="AS696" t="b">
        <f>AF696='[3]Материалы в ДС'!A665</f>
        <v>1</v>
      </c>
      <c r="AT696" s="95">
        <f>AI696-'[3]Материалы в ДС'!D665</f>
        <v>0</v>
      </c>
    </row>
    <row r="697" ht="15.75">
      <c r="A697" s="238" t="s">
        <v>956</v>
      </c>
      <c r="D697" s="251" t="s">
        <v>853</v>
      </c>
      <c r="E697" s="229" t="s">
        <v>14</v>
      </c>
      <c r="F697" s="78">
        <v>15342.25</v>
      </c>
      <c r="G697" s="206">
        <f t="shared" si="231"/>
        <v>18410.700000000001</v>
      </c>
      <c r="H697" s="78">
        <f t="shared" si="232"/>
        <v>0</v>
      </c>
      <c r="I697" s="78"/>
      <c r="J697" t="s">
        <v>854</v>
      </c>
      <c r="K697" s="257">
        <v>44</v>
      </c>
      <c r="L697" s="240" t="s">
        <v>957</v>
      </c>
      <c r="M697" s="241">
        <v>3</v>
      </c>
      <c r="N697" s="241" t="s">
        <v>880</v>
      </c>
      <c r="O697" s="242" t="s">
        <v>906</v>
      </c>
      <c r="P697" s="242" t="s">
        <v>889</v>
      </c>
      <c r="Q697" s="141" t="s">
        <v>956</v>
      </c>
      <c r="R697" s="84" t="s">
        <v>853</v>
      </c>
      <c r="S697" s="84" t="s">
        <v>14</v>
      </c>
      <c r="T697" s="85">
        <v>15342.25</v>
      </c>
      <c r="U697" s="86" t="b">
        <f t="shared" si="234"/>
        <v>1</v>
      </c>
      <c r="V697" s="87">
        <f t="shared" si="235"/>
        <v>0</v>
      </c>
      <c r="AF697" s="243" t="s">
        <v>956</v>
      </c>
      <c r="AG697" s="251" t="s">
        <v>853</v>
      </c>
      <c r="AH697" s="229" t="s">
        <v>14</v>
      </c>
      <c r="AI697" s="78">
        <v>0</v>
      </c>
      <c r="AJ697" s="78">
        <f t="shared" si="236"/>
        <v>0</v>
      </c>
      <c r="AK697" s="72" t="b">
        <f t="shared" si="237"/>
        <v>1</v>
      </c>
      <c r="AL697" s="2">
        <f t="shared" si="238"/>
        <v>-18410.700000000001</v>
      </c>
      <c r="AM697" s="93">
        <f t="shared" si="225"/>
        <v>0</v>
      </c>
      <c r="AN697" s="93"/>
      <c r="AO697" s="25" t="s">
        <v>854</v>
      </c>
      <c r="AQ697" s="2">
        <f t="shared" si="241"/>
        <v>0</v>
      </c>
      <c r="AR697" s="2">
        <f t="shared" si="242"/>
        <v>0</v>
      </c>
      <c r="AS697" t="b">
        <f>AF697='[3]Материалы в ДС'!A666</f>
        <v>1</v>
      </c>
      <c r="AT697" s="95">
        <f>AI697-'[3]Материалы в ДС'!D666</f>
        <v>-18485</v>
      </c>
    </row>
    <row r="698" ht="15.75">
      <c r="A698" s="238" t="s">
        <v>958</v>
      </c>
      <c r="D698" s="251" t="s">
        <v>853</v>
      </c>
      <c r="E698" s="229" t="s">
        <v>14</v>
      </c>
      <c r="F698" s="78">
        <v>15342.25</v>
      </c>
      <c r="G698" s="206">
        <f t="shared" si="231"/>
        <v>18410.700000000001</v>
      </c>
      <c r="H698" s="78">
        <f t="shared" si="232"/>
        <v>0</v>
      </c>
      <c r="I698" s="78"/>
      <c r="J698" t="s">
        <v>854</v>
      </c>
      <c r="K698" s="239">
        <v>45</v>
      </c>
      <c r="L698" s="256" t="s">
        <v>959</v>
      </c>
      <c r="M698" s="241">
        <v>3</v>
      </c>
      <c r="N698" s="241" t="s">
        <v>880</v>
      </c>
      <c r="O698" s="242" t="s">
        <v>906</v>
      </c>
      <c r="P698" s="242" t="s">
        <v>918</v>
      </c>
      <c r="Q698" s="141" t="s">
        <v>958</v>
      </c>
      <c r="R698" s="84" t="s">
        <v>853</v>
      </c>
      <c r="S698" s="84" t="s">
        <v>14</v>
      </c>
      <c r="T698" s="85">
        <v>15342.25</v>
      </c>
      <c r="U698" s="86" t="b">
        <f t="shared" si="234"/>
        <v>1</v>
      </c>
      <c r="V698" s="87">
        <f t="shared" si="235"/>
        <v>0</v>
      </c>
      <c r="AF698" s="243" t="s">
        <v>958</v>
      </c>
      <c r="AG698" s="251" t="s">
        <v>853</v>
      </c>
      <c r="AH698" s="229" t="s">
        <v>14</v>
      </c>
      <c r="AI698" s="78">
        <v>0</v>
      </c>
      <c r="AJ698" s="78">
        <f t="shared" si="236"/>
        <v>0</v>
      </c>
      <c r="AK698" s="72" t="b">
        <f t="shared" si="237"/>
        <v>1</v>
      </c>
      <c r="AL698" s="2">
        <f t="shared" si="238"/>
        <v>-18410.700000000001</v>
      </c>
      <c r="AM698" s="93">
        <f t="shared" si="225"/>
        <v>0</v>
      </c>
      <c r="AN698" s="93"/>
      <c r="AO698" s="25" t="s">
        <v>854</v>
      </c>
      <c r="AQ698" s="2">
        <f t="shared" si="241"/>
        <v>0</v>
      </c>
      <c r="AR698" s="2">
        <f t="shared" si="242"/>
        <v>0</v>
      </c>
      <c r="AS698" t="b">
        <f>AF698='[3]Материалы в ДС'!A667</f>
        <v>1</v>
      </c>
      <c r="AT698" s="95">
        <f>AI698-'[3]Материалы в ДС'!D667</f>
        <v>-18485</v>
      </c>
    </row>
    <row r="699" ht="15" customHeight="1">
      <c r="K699" s="257">
        <v>46</v>
      </c>
      <c r="L699" s="256" t="s">
        <v>960</v>
      </c>
      <c r="M699" s="241">
        <v>3</v>
      </c>
      <c r="N699" s="241" t="s">
        <v>880</v>
      </c>
      <c r="O699" s="242" t="s">
        <v>906</v>
      </c>
      <c r="P699" s="242" t="s">
        <v>856</v>
      </c>
      <c r="Q699" s="258"/>
      <c r="V699" s="259" t="s">
        <v>961</v>
      </c>
      <c r="AQ699" s="2"/>
      <c r="AR699" s="2"/>
      <c r="AT699" s="95"/>
    </row>
    <row r="700" ht="15" customHeight="1">
      <c r="K700" s="257">
        <v>47</v>
      </c>
      <c r="L700" s="256" t="s">
        <v>962</v>
      </c>
      <c r="M700" s="241">
        <v>3</v>
      </c>
      <c r="N700" s="241" t="s">
        <v>880</v>
      </c>
      <c r="O700" s="242" t="s">
        <v>906</v>
      </c>
      <c r="P700" s="242" t="s">
        <v>856</v>
      </c>
      <c r="Q700" s="242">
        <v>1</v>
      </c>
      <c r="R700" s="242" t="s">
        <v>963</v>
      </c>
      <c r="S700" s="242" t="s">
        <v>964</v>
      </c>
      <c r="T700" s="259" t="s">
        <v>965</v>
      </c>
      <c r="U700" s="242" t="s">
        <v>965</v>
      </c>
      <c r="V700" s="259" t="s">
        <v>961</v>
      </c>
      <c r="AQ700" s="2"/>
      <c r="AR700" s="2"/>
      <c r="AT700" s="95"/>
    </row>
    <row r="701" ht="15" customHeight="1">
      <c r="K701" s="239">
        <v>48</v>
      </c>
      <c r="L701" s="256" t="s">
        <v>966</v>
      </c>
      <c r="M701" s="241">
        <v>3</v>
      </c>
      <c r="N701" s="241" t="s">
        <v>880</v>
      </c>
      <c r="O701" s="242" t="s">
        <v>906</v>
      </c>
      <c r="P701" s="242" t="s">
        <v>856</v>
      </c>
      <c r="Q701" s="242" t="s">
        <v>967</v>
      </c>
      <c r="R701" s="242" t="s">
        <v>963</v>
      </c>
      <c r="S701" s="242" t="s">
        <v>968</v>
      </c>
      <c r="T701" s="259" t="s">
        <v>965</v>
      </c>
      <c r="U701" s="242" t="s">
        <v>965</v>
      </c>
      <c r="V701" s="259" t="s">
        <v>961</v>
      </c>
      <c r="AQ701" s="2"/>
      <c r="AR701" s="2"/>
      <c r="AT701" s="95"/>
    </row>
    <row r="702" ht="15" customHeight="1">
      <c r="K702" s="239">
        <v>49</v>
      </c>
      <c r="L702" s="256" t="s">
        <v>969</v>
      </c>
      <c r="M702" s="241">
        <v>3</v>
      </c>
      <c r="N702" s="241" t="s">
        <v>880</v>
      </c>
      <c r="O702" s="242" t="s">
        <v>906</v>
      </c>
      <c r="P702" s="242" t="s">
        <v>889</v>
      </c>
      <c r="Q702" s="247"/>
      <c r="R702" s="247"/>
      <c r="S702" s="247"/>
      <c r="T702" s="247"/>
      <c r="U702" s="247"/>
      <c r="V702" s="247"/>
      <c r="AQ702" s="2"/>
      <c r="AR702" s="2"/>
      <c r="AT702" s="95"/>
    </row>
    <row r="703" ht="15" customHeight="1">
      <c r="K703" s="239">
        <v>50</v>
      </c>
      <c r="L703" s="256" t="s">
        <v>970</v>
      </c>
      <c r="M703" s="241">
        <v>3</v>
      </c>
      <c r="N703" s="241" t="s">
        <v>880</v>
      </c>
      <c r="O703" s="242" t="s">
        <v>906</v>
      </c>
      <c r="P703" s="242" t="s">
        <v>918</v>
      </c>
      <c r="Q703" s="242">
        <v>1</v>
      </c>
      <c r="R703" s="242" t="s">
        <v>963</v>
      </c>
      <c r="S703" s="242" t="s">
        <v>964</v>
      </c>
      <c r="T703" s="242" t="s">
        <v>965</v>
      </c>
      <c r="U703" s="242" t="s">
        <v>965</v>
      </c>
      <c r="V703" s="259" t="s">
        <v>961</v>
      </c>
      <c r="AQ703" s="2"/>
      <c r="AR703" s="2"/>
      <c r="AT703" s="95"/>
    </row>
    <row r="704" ht="15" customHeight="1">
      <c r="K704" s="247" t="s">
        <v>971</v>
      </c>
      <c r="L704" s="247"/>
      <c r="M704" s="247"/>
      <c r="N704" s="247"/>
      <c r="O704" s="247"/>
      <c r="P704" s="247"/>
      <c r="Q704" s="242" t="s">
        <v>967</v>
      </c>
      <c r="R704" s="242" t="s">
        <v>963</v>
      </c>
      <c r="S704" s="242" t="s">
        <v>964</v>
      </c>
      <c r="T704" s="242" t="s">
        <v>965</v>
      </c>
      <c r="U704" s="242" t="s">
        <v>965</v>
      </c>
      <c r="V704" s="259" t="s">
        <v>961</v>
      </c>
      <c r="AQ704" s="2"/>
      <c r="AR704" s="2"/>
      <c r="AT704" s="95"/>
    </row>
    <row r="705" ht="15" customHeight="1">
      <c r="K705" s="239">
        <v>51</v>
      </c>
      <c r="L705" s="240" t="s">
        <v>972</v>
      </c>
      <c r="M705" s="241">
        <v>3</v>
      </c>
      <c r="N705" s="241" t="s">
        <v>880</v>
      </c>
      <c r="O705" s="242" t="s">
        <v>906</v>
      </c>
      <c r="P705" s="242" t="s">
        <v>856</v>
      </c>
      <c r="Q705" s="242">
        <v>1</v>
      </c>
      <c r="R705" s="242" t="s">
        <v>963</v>
      </c>
      <c r="S705" s="242" t="s">
        <v>964</v>
      </c>
      <c r="T705" s="242" t="s">
        <v>965</v>
      </c>
      <c r="U705" s="242" t="s">
        <v>961</v>
      </c>
      <c r="V705" s="259" t="s">
        <v>961</v>
      </c>
      <c r="AQ705" s="2"/>
      <c r="AR705" s="2"/>
      <c r="AT705" s="95"/>
    </row>
    <row r="706" ht="15" customHeight="1">
      <c r="K706" s="239">
        <v>52</v>
      </c>
      <c r="L706" s="240" t="s">
        <v>914</v>
      </c>
      <c r="M706" s="241">
        <v>3</v>
      </c>
      <c r="N706" s="241" t="s">
        <v>880</v>
      </c>
      <c r="O706" s="242" t="s">
        <v>906</v>
      </c>
      <c r="P706" s="242" t="s">
        <v>918</v>
      </c>
      <c r="Q706" s="242">
        <v>1</v>
      </c>
      <c r="R706" s="242" t="s">
        <v>963</v>
      </c>
      <c r="S706" s="242" t="s">
        <v>964</v>
      </c>
      <c r="T706" s="259" t="s">
        <v>965</v>
      </c>
      <c r="U706" s="242" t="s">
        <v>965</v>
      </c>
      <c r="V706" s="259" t="s">
        <v>961</v>
      </c>
      <c r="AQ706" s="2"/>
      <c r="AR706" s="2"/>
      <c r="AT706" s="95"/>
    </row>
    <row r="707" ht="15" customHeight="1">
      <c r="K707" s="239">
        <v>53</v>
      </c>
      <c r="L707" s="240" t="s">
        <v>973</v>
      </c>
      <c r="M707" s="242">
        <v>1</v>
      </c>
      <c r="N707" s="241" t="s">
        <v>880</v>
      </c>
      <c r="O707" s="242">
        <v>230</v>
      </c>
      <c r="P707" s="242" t="s">
        <v>856</v>
      </c>
      <c r="Q707" s="242">
        <v>1</v>
      </c>
      <c r="R707" s="242" t="s">
        <v>963</v>
      </c>
      <c r="S707" s="242" t="s">
        <v>968</v>
      </c>
      <c r="T707" s="259" t="s">
        <v>965</v>
      </c>
      <c r="U707" s="242" t="s">
        <v>961</v>
      </c>
      <c r="V707" s="259" t="s">
        <v>965</v>
      </c>
      <c r="AQ707" s="2"/>
      <c r="AR707" s="2"/>
      <c r="AT707" s="95"/>
    </row>
    <row r="708" ht="15" customHeight="1">
      <c r="K708" s="239">
        <v>54</v>
      </c>
      <c r="L708" s="256" t="s">
        <v>974</v>
      </c>
      <c r="M708" s="242">
        <v>1</v>
      </c>
      <c r="N708" s="241" t="s">
        <v>880</v>
      </c>
      <c r="O708" s="242">
        <v>230</v>
      </c>
      <c r="P708" s="242" t="s">
        <v>856</v>
      </c>
      <c r="Q708" s="242" t="s">
        <v>967</v>
      </c>
      <c r="R708" s="242" t="s">
        <v>963</v>
      </c>
      <c r="S708" s="242" t="s">
        <v>968</v>
      </c>
      <c r="T708" s="259" t="s">
        <v>965</v>
      </c>
      <c r="U708" s="242" t="s">
        <v>965</v>
      </c>
      <c r="V708" s="259" t="s">
        <v>961</v>
      </c>
      <c r="AQ708" s="2"/>
      <c r="AR708" s="2"/>
      <c r="AT708" s="95"/>
    </row>
    <row r="709" ht="15" customHeight="1">
      <c r="K709" s="239">
        <v>55</v>
      </c>
      <c r="L709" s="256" t="s">
        <v>975</v>
      </c>
      <c r="M709" s="242">
        <v>1</v>
      </c>
      <c r="N709" s="241" t="s">
        <v>880</v>
      </c>
      <c r="O709" s="242">
        <v>230</v>
      </c>
      <c r="P709" s="242" t="s">
        <v>856</v>
      </c>
      <c r="Q709" s="242" t="s">
        <v>967</v>
      </c>
      <c r="R709" s="242" t="s">
        <v>963</v>
      </c>
      <c r="S709" s="242" t="s">
        <v>968</v>
      </c>
      <c r="T709" s="259" t="s">
        <v>965</v>
      </c>
      <c r="U709" s="242" t="s">
        <v>965</v>
      </c>
      <c r="V709" s="259" t="s">
        <v>961</v>
      </c>
      <c r="AQ709" s="2"/>
      <c r="AR709" s="2"/>
      <c r="AT709" s="95"/>
    </row>
    <row r="710" ht="15" customHeight="1">
      <c r="K710" s="239">
        <v>56</v>
      </c>
      <c r="L710" s="256" t="s">
        <v>976</v>
      </c>
      <c r="M710" s="242">
        <v>3</v>
      </c>
      <c r="N710" s="241" t="s">
        <v>880</v>
      </c>
      <c r="O710" s="242" t="s">
        <v>902</v>
      </c>
      <c r="P710" s="242" t="s">
        <v>918</v>
      </c>
      <c r="Q710" s="242">
        <v>1</v>
      </c>
      <c r="R710" s="242" t="s">
        <v>963</v>
      </c>
      <c r="S710" s="242" t="s">
        <v>968</v>
      </c>
      <c r="T710" s="259" t="s">
        <v>965</v>
      </c>
      <c r="U710" s="242" t="s">
        <v>965</v>
      </c>
      <c r="V710" s="259" t="s">
        <v>965</v>
      </c>
      <c r="AQ710" s="2"/>
      <c r="AR710" s="2"/>
      <c r="AT710" s="95"/>
    </row>
    <row r="711" ht="15" customHeight="1">
      <c r="K711" s="239">
        <v>57</v>
      </c>
      <c r="L711" s="256" t="s">
        <v>977</v>
      </c>
      <c r="M711" s="242">
        <v>3</v>
      </c>
      <c r="N711" s="241" t="s">
        <v>880</v>
      </c>
      <c r="O711" s="242" t="s">
        <v>906</v>
      </c>
      <c r="P711" s="242" t="s">
        <v>918</v>
      </c>
      <c r="Q711" s="242">
        <v>1</v>
      </c>
      <c r="R711" s="242" t="s">
        <v>963</v>
      </c>
      <c r="S711" s="242" t="s">
        <v>968</v>
      </c>
      <c r="T711" s="242" t="s">
        <v>965</v>
      </c>
      <c r="U711" s="242" t="s">
        <v>965</v>
      </c>
      <c r="V711" s="259" t="s">
        <v>961</v>
      </c>
      <c r="AQ711" s="2"/>
      <c r="AR711" s="2"/>
      <c r="AT711" s="95"/>
    </row>
    <row r="712" ht="15" customHeight="1">
      <c r="K712" s="239">
        <v>58</v>
      </c>
      <c r="L712" s="256" t="s">
        <v>978</v>
      </c>
      <c r="M712" s="242">
        <v>3</v>
      </c>
      <c r="N712" s="241" t="s">
        <v>880</v>
      </c>
      <c r="O712" s="242" t="s">
        <v>906</v>
      </c>
      <c r="P712" s="242" t="s">
        <v>889</v>
      </c>
      <c r="Q712" s="242" t="s">
        <v>967</v>
      </c>
      <c r="R712" s="242" t="s">
        <v>963</v>
      </c>
      <c r="S712" s="242" t="s">
        <v>968</v>
      </c>
      <c r="T712" s="259" t="s">
        <v>965</v>
      </c>
      <c r="U712" s="242" t="s">
        <v>965</v>
      </c>
      <c r="V712" s="259" t="s">
        <v>965</v>
      </c>
      <c r="AQ712" s="2"/>
      <c r="AR712" s="2"/>
      <c r="AT712" s="95"/>
    </row>
    <row r="713" ht="15" customHeight="1">
      <c r="K713" s="239">
        <v>59</v>
      </c>
      <c r="L713" s="256" t="s">
        <v>979</v>
      </c>
      <c r="M713" s="241">
        <v>3</v>
      </c>
      <c r="N713" s="241" t="s">
        <v>880</v>
      </c>
      <c r="O713" s="242" t="s">
        <v>906</v>
      </c>
      <c r="P713" s="242" t="s">
        <v>889</v>
      </c>
      <c r="Q713" s="242" t="s">
        <v>967</v>
      </c>
      <c r="R713" s="242" t="s">
        <v>963</v>
      </c>
      <c r="S713" s="242" t="s">
        <v>968</v>
      </c>
      <c r="T713" s="242" t="s">
        <v>965</v>
      </c>
      <c r="U713" s="242" t="s">
        <v>965</v>
      </c>
      <c r="V713" s="259" t="s">
        <v>961</v>
      </c>
      <c r="AQ713" s="2"/>
      <c r="AR713" s="2"/>
      <c r="AT713" s="95"/>
    </row>
    <row r="714" ht="15" customHeight="1">
      <c r="K714" s="239">
        <v>60</v>
      </c>
      <c r="L714" s="256" t="s">
        <v>980</v>
      </c>
      <c r="M714" s="242">
        <v>3</v>
      </c>
      <c r="N714" s="241" t="s">
        <v>880</v>
      </c>
      <c r="O714" s="242" t="s">
        <v>906</v>
      </c>
      <c r="P714" s="242" t="s">
        <v>918</v>
      </c>
      <c r="Q714" s="242" t="s">
        <v>981</v>
      </c>
      <c r="R714" s="242" t="s">
        <v>963</v>
      </c>
      <c r="S714" s="242" t="s">
        <v>968</v>
      </c>
      <c r="T714" s="259" t="s">
        <v>965</v>
      </c>
      <c r="U714" s="242" t="s">
        <v>965</v>
      </c>
      <c r="V714" s="259" t="s">
        <v>961</v>
      </c>
      <c r="AQ714" s="2"/>
      <c r="AR714" s="2"/>
      <c r="AT714" s="95"/>
    </row>
    <row r="715" ht="15" customHeight="1">
      <c r="K715" s="239">
        <v>61</v>
      </c>
      <c r="L715" s="256" t="s">
        <v>982</v>
      </c>
      <c r="M715" s="241">
        <v>3</v>
      </c>
      <c r="N715" s="241" t="s">
        <v>880</v>
      </c>
      <c r="O715" s="242" t="s">
        <v>906</v>
      </c>
      <c r="P715" s="242" t="s">
        <v>918</v>
      </c>
      <c r="Q715" s="242" t="s">
        <v>981</v>
      </c>
      <c r="R715" s="242" t="s">
        <v>963</v>
      </c>
      <c r="S715" s="242" t="s">
        <v>968</v>
      </c>
      <c r="T715" s="259" t="s">
        <v>965</v>
      </c>
      <c r="U715" s="242" t="s">
        <v>965</v>
      </c>
      <c r="V715" s="259" t="s">
        <v>961</v>
      </c>
      <c r="AQ715" s="2"/>
      <c r="AR715" s="2"/>
      <c r="AT715" s="95"/>
    </row>
    <row r="716" ht="15" customHeight="1">
      <c r="K716" s="239">
        <v>62</v>
      </c>
      <c r="L716" s="256" t="s">
        <v>983</v>
      </c>
      <c r="M716" s="242">
        <v>3</v>
      </c>
      <c r="N716" s="241" t="s">
        <v>880</v>
      </c>
      <c r="O716" s="242" t="s">
        <v>902</v>
      </c>
      <c r="P716" s="242" t="s">
        <v>918</v>
      </c>
      <c r="Q716" s="242" t="s">
        <v>967</v>
      </c>
      <c r="R716" s="242" t="s">
        <v>963</v>
      </c>
      <c r="S716" s="242" t="s">
        <v>968</v>
      </c>
      <c r="T716" s="259" t="s">
        <v>984</v>
      </c>
      <c r="U716" s="242" t="s">
        <v>984</v>
      </c>
      <c r="V716" s="259" t="s">
        <v>961</v>
      </c>
      <c r="AQ716" s="2"/>
      <c r="AR716" s="2"/>
      <c r="AT716" s="95"/>
    </row>
    <row r="717" ht="15" customHeight="1">
      <c r="K717" s="239">
        <v>63</v>
      </c>
      <c r="L717" s="256" t="s">
        <v>985</v>
      </c>
      <c r="M717" s="242">
        <v>3</v>
      </c>
      <c r="N717" s="241" t="s">
        <v>880</v>
      </c>
      <c r="O717" s="242" t="s">
        <v>906</v>
      </c>
      <c r="P717" s="242" t="s">
        <v>918</v>
      </c>
      <c r="Q717" s="242" t="s">
        <v>986</v>
      </c>
      <c r="R717" s="242" t="s">
        <v>963</v>
      </c>
      <c r="S717" s="242" t="s">
        <v>964</v>
      </c>
      <c r="T717" s="259" t="s">
        <v>984</v>
      </c>
      <c r="U717" s="242" t="s">
        <v>984</v>
      </c>
      <c r="V717" s="259" t="s">
        <v>961</v>
      </c>
      <c r="AQ717" s="2"/>
      <c r="AR717" s="2"/>
      <c r="AT717" s="95"/>
    </row>
    <row r="718" ht="15" customHeight="1">
      <c r="K718" s="239">
        <v>64</v>
      </c>
      <c r="L718" s="256" t="s">
        <v>883</v>
      </c>
      <c r="M718" s="242">
        <v>3</v>
      </c>
      <c r="N718" s="241" t="s">
        <v>880</v>
      </c>
      <c r="O718" s="242" t="s">
        <v>902</v>
      </c>
      <c r="P718" s="242" t="s">
        <v>918</v>
      </c>
      <c r="Q718" s="242" t="s">
        <v>987</v>
      </c>
      <c r="R718" s="242" t="s">
        <v>963</v>
      </c>
      <c r="S718" s="242" t="s">
        <v>964</v>
      </c>
      <c r="T718" s="259" t="s">
        <v>984</v>
      </c>
      <c r="U718" s="242" t="s">
        <v>984</v>
      </c>
      <c r="V718" s="259" t="s">
        <v>961</v>
      </c>
      <c r="AQ718" s="2"/>
      <c r="AR718" s="2"/>
      <c r="AT718" s="95"/>
    </row>
    <row r="719" ht="15" customHeight="1">
      <c r="K719" s="239">
        <v>65</v>
      </c>
      <c r="L719" s="256" t="s">
        <v>988</v>
      </c>
      <c r="M719" s="242">
        <v>1</v>
      </c>
      <c r="N719" s="241" t="s">
        <v>880</v>
      </c>
      <c r="O719" s="242">
        <v>230</v>
      </c>
      <c r="P719" s="242" t="s">
        <v>856</v>
      </c>
      <c r="Q719" s="242" t="s">
        <v>967</v>
      </c>
      <c r="R719" s="242" t="s">
        <v>963</v>
      </c>
      <c r="S719" s="242" t="s">
        <v>968</v>
      </c>
      <c r="T719" s="259" t="s">
        <v>965</v>
      </c>
      <c r="U719" s="259" t="s">
        <v>965</v>
      </c>
      <c r="V719" s="259" t="s">
        <v>961</v>
      </c>
      <c r="AQ719" s="2"/>
      <c r="AR719" s="2"/>
      <c r="AT719" s="95"/>
    </row>
    <row r="720" ht="24" customHeight="1">
      <c r="K720" s="239">
        <v>66</v>
      </c>
      <c r="L720" s="256" t="s">
        <v>912</v>
      </c>
      <c r="M720" s="242">
        <v>3</v>
      </c>
      <c r="N720" s="241" t="s">
        <v>880</v>
      </c>
      <c r="O720" s="242" t="s">
        <v>906</v>
      </c>
      <c r="P720" s="242" t="s">
        <v>889</v>
      </c>
      <c r="Q720" s="242" t="s">
        <v>967</v>
      </c>
      <c r="R720" s="242" t="s">
        <v>963</v>
      </c>
      <c r="S720" s="242" t="s">
        <v>968</v>
      </c>
      <c r="T720" s="259" t="s">
        <v>965</v>
      </c>
      <c r="U720" s="259" t="s">
        <v>965</v>
      </c>
      <c r="V720" s="259" t="s">
        <v>961</v>
      </c>
      <c r="AQ720" s="2"/>
      <c r="AR720" s="2"/>
      <c r="AT720" s="95"/>
    </row>
    <row r="721" ht="15" customHeight="1">
      <c r="K721" s="239">
        <v>67</v>
      </c>
      <c r="L721" s="260" t="s">
        <v>989</v>
      </c>
      <c r="M721" s="242">
        <v>3</v>
      </c>
      <c r="N721" s="241" t="s">
        <v>880</v>
      </c>
      <c r="O721" s="261" t="s">
        <v>990</v>
      </c>
      <c r="P721" s="261" t="s">
        <v>991</v>
      </c>
      <c r="Q721" s="242">
        <v>1</v>
      </c>
      <c r="R721" s="242" t="s">
        <v>963</v>
      </c>
      <c r="S721" s="242" t="s">
        <v>968</v>
      </c>
      <c r="T721" s="259" t="s">
        <v>965</v>
      </c>
      <c r="U721" s="259" t="s">
        <v>965</v>
      </c>
      <c r="V721" s="259" t="s">
        <v>961</v>
      </c>
      <c r="AQ721" s="2"/>
      <c r="AR721" s="2"/>
      <c r="AT721" s="95"/>
    </row>
    <row r="722" ht="24" customHeight="1">
      <c r="K722" s="239">
        <v>68</v>
      </c>
      <c r="L722" s="240" t="s">
        <v>992</v>
      </c>
      <c r="M722" s="242">
        <v>3</v>
      </c>
      <c r="N722" s="241" t="s">
        <v>880</v>
      </c>
      <c r="O722" s="261" t="s">
        <v>993</v>
      </c>
      <c r="P722" s="261" t="s">
        <v>909</v>
      </c>
      <c r="Q722" s="242">
        <v>1</v>
      </c>
      <c r="R722" s="242" t="s">
        <v>963</v>
      </c>
      <c r="S722" s="242" t="s">
        <v>968</v>
      </c>
      <c r="T722" s="259" t="s">
        <v>965</v>
      </c>
      <c r="U722" s="259" t="s">
        <v>965</v>
      </c>
      <c r="V722" s="259" t="s">
        <v>961</v>
      </c>
      <c r="AQ722" s="2"/>
      <c r="AR722" s="2"/>
      <c r="AT722" s="95"/>
    </row>
    <row r="723" ht="15" customHeight="1">
      <c r="K723" s="239">
        <v>69</v>
      </c>
      <c r="L723" s="240" t="s">
        <v>994</v>
      </c>
      <c r="M723" s="242">
        <v>3</v>
      </c>
      <c r="N723" s="241" t="s">
        <v>880</v>
      </c>
      <c r="O723" s="261" t="s">
        <v>990</v>
      </c>
      <c r="P723" s="261" t="s">
        <v>995</v>
      </c>
      <c r="Q723" s="242" t="s">
        <v>967</v>
      </c>
      <c r="R723" s="242" t="s">
        <v>963</v>
      </c>
      <c r="S723" s="242" t="s">
        <v>968</v>
      </c>
      <c r="T723" s="259" t="s">
        <v>965</v>
      </c>
      <c r="U723" s="242" t="s">
        <v>965</v>
      </c>
      <c r="V723" s="259" t="s">
        <v>961</v>
      </c>
      <c r="AQ723" s="2"/>
      <c r="AR723" s="2"/>
      <c r="AT723" s="95"/>
    </row>
    <row r="724" ht="15" customHeight="1">
      <c r="K724" s="239">
        <v>70</v>
      </c>
      <c r="L724" s="240" t="s">
        <v>996</v>
      </c>
      <c r="M724" s="242">
        <v>3</v>
      </c>
      <c r="N724" s="241" t="s">
        <v>880</v>
      </c>
      <c r="O724" s="261" t="s">
        <v>993</v>
      </c>
      <c r="P724" s="261" t="s">
        <v>889</v>
      </c>
      <c r="Q724" s="242" t="s">
        <v>967</v>
      </c>
      <c r="R724" s="242" t="s">
        <v>963</v>
      </c>
      <c r="S724" s="242" t="s">
        <v>968</v>
      </c>
      <c r="T724" s="259" t="s">
        <v>965</v>
      </c>
      <c r="U724" s="242" t="s">
        <v>965</v>
      </c>
      <c r="V724" s="259" t="s">
        <v>961</v>
      </c>
      <c r="AQ724" s="2"/>
      <c r="AR724" s="2"/>
      <c r="AT724" s="95"/>
    </row>
    <row r="725" ht="15" customHeight="1">
      <c r="K725" s="239">
        <v>71</v>
      </c>
      <c r="L725" s="256" t="s">
        <v>997</v>
      </c>
      <c r="M725" s="242">
        <v>3</v>
      </c>
      <c r="N725" s="241" t="s">
        <v>880</v>
      </c>
      <c r="O725" s="242" t="s">
        <v>998</v>
      </c>
      <c r="P725" s="242" t="s">
        <v>999</v>
      </c>
      <c r="Q725" s="262"/>
      <c r="R725" s="262"/>
      <c r="S725" s="262"/>
      <c r="T725" s="262"/>
      <c r="U725" s="262"/>
      <c r="V725" s="262"/>
      <c r="AQ725" s="2"/>
      <c r="AR725" s="2"/>
      <c r="AT725" s="95"/>
    </row>
    <row r="726" ht="15" customHeight="1">
      <c r="K726" s="239">
        <v>72</v>
      </c>
      <c r="L726" s="263" t="s">
        <v>1000</v>
      </c>
      <c r="M726" s="242">
        <v>3</v>
      </c>
      <c r="N726" s="241" t="s">
        <v>880</v>
      </c>
      <c r="O726" s="242" t="s">
        <v>998</v>
      </c>
      <c r="P726" s="242" t="s">
        <v>999</v>
      </c>
    </row>
    <row r="727" ht="60">
      <c r="K727" s="239">
        <v>73</v>
      </c>
      <c r="L727" s="264" t="s">
        <v>1001</v>
      </c>
      <c r="M727" s="262"/>
      <c r="N727" s="262"/>
      <c r="O727" s="262"/>
      <c r="P727" s="262"/>
    </row>
  </sheetData>
  <autoFilter ref="AF5:AO727"/>
  <mergeCells count="26">
    <mergeCell ref="A1:I1"/>
    <mergeCell ref="AM1:AN1"/>
    <mergeCell ref="A2:A4"/>
    <mergeCell ref="D2:D4"/>
    <mergeCell ref="E2:E4"/>
    <mergeCell ref="F2:F4"/>
    <mergeCell ref="G2:G4"/>
    <mergeCell ref="H2:H4"/>
    <mergeCell ref="I2:I4"/>
    <mergeCell ref="Q2:Q4"/>
    <mergeCell ref="R2:R4"/>
    <mergeCell ref="S2:S4"/>
    <mergeCell ref="T2:T4"/>
    <mergeCell ref="W2:W4"/>
    <mergeCell ref="X2:X4"/>
    <mergeCell ref="Y2:Y4"/>
    <mergeCell ref="Z2:Z4"/>
    <mergeCell ref="AI2:AI4"/>
    <mergeCell ref="AJ2:AJ4"/>
    <mergeCell ref="AL2:AL4"/>
    <mergeCell ref="AM2:AM4"/>
    <mergeCell ref="AN2:AN4"/>
    <mergeCell ref="AQ2:AQ4"/>
    <mergeCell ref="A374:E374"/>
    <mergeCell ref="Q374:S374"/>
    <mergeCell ref="AF374:AH374"/>
  </mergeCells>
  <printOptions headings="0" gridLines="0"/>
  <pageMargins left="0.31527777777777799" right="0.31527777777777799" top="0.35416666666666702" bottom="0.15763888888888899" header="0.51181102362204689" footer="0.51181102362204689"/>
  <pageSetup paperSize="9" scale="100" fitToWidth="1" fitToHeight="0" pageOrder="downThenOver" orientation="landscape" usePrinterDefaults="1" blackAndWhite="0" draft="0" cellComments="none" useFirstPageNumber="0" errors="displayed" horizontalDpi="300" verticalDpi="300" copies="1"/>
  <headerFooter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Разуваева Вера Вячеславовна</dc:creator>
  <dc:description/>
  <dc:language>ru-RU</dc:language>
  <cp:lastModifiedBy>perevoschikova_iy</cp:lastModifiedBy>
  <cp:revision>5</cp:revision>
  <dcterms:created xsi:type="dcterms:W3CDTF">2021-09-17T12:24:16Z</dcterms:created>
  <dcterms:modified xsi:type="dcterms:W3CDTF">2025-12-30T07:09:42Z</dcterms:modified>
</cp:coreProperties>
</file>